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iyengon\Documents\Planning\Tender documents\"/>
    </mc:Choice>
  </mc:AlternateContent>
  <bookViews>
    <workbookView xWindow="0" yWindow="0" windowWidth="20490" windowHeight="7620"/>
  </bookViews>
  <sheets>
    <sheet name="P&amp;G." sheetId="25" r:id="rId1"/>
    <sheet name="P&amp;G" sheetId="10" state="hidden" r:id="rId2"/>
    <sheet name="RETICULATION" sheetId="17" r:id="rId3"/>
    <sheet name="ELEVATED TANK" sheetId="19" r:id="rId4"/>
    <sheet name="PUMPS" sheetId="21" r:id="rId5"/>
    <sheet name="SUMMARY BOQ" sheetId="24" r:id="rId6"/>
  </sheets>
  <definedNames>
    <definedName name="_xlnm.Print_Area" localSheetId="3">'ELEVATED TANK'!$A$1:$G$113</definedName>
    <definedName name="_xlnm.Print_Area" localSheetId="1">'P&amp;G'!$A$1:$G$183</definedName>
    <definedName name="_xlnm.Print_Area" localSheetId="4">PUMPS!$A$1:$G$77</definedName>
    <definedName name="_xlnm.Print_Area" localSheetId="2">RETICULATION!$A$1:$H$239</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5" i="21" l="1"/>
  <c r="G73" i="21"/>
  <c r="A184" i="25" l="1"/>
  <c r="A183" i="25"/>
  <c r="A182" i="25"/>
  <c r="A124" i="25"/>
  <c r="A123" i="25"/>
  <c r="A122" i="25"/>
  <c r="G114" i="25"/>
  <c r="E110" i="25"/>
  <c r="G108" i="25"/>
  <c r="E104" i="25"/>
  <c r="G102" i="25"/>
  <c r="E92" i="25"/>
  <c r="E90" i="25"/>
  <c r="G88" i="25"/>
  <c r="A54" i="25"/>
  <c r="A53" i="25"/>
  <c r="A52" i="25"/>
  <c r="F77" i="17" l="1"/>
  <c r="O24" i="17"/>
  <c r="M20" i="17"/>
  <c r="L20" i="17"/>
  <c r="N19" i="17"/>
  <c r="O19" i="17" s="1"/>
  <c r="M10" i="17"/>
  <c r="L10" i="17"/>
  <c r="N9" i="17"/>
  <c r="N8" i="17"/>
  <c r="N18" i="17" s="1"/>
  <c r="O18" i="17" s="1"/>
  <c r="N7" i="17"/>
  <c r="N17" i="17" s="1"/>
  <c r="O17" i="17" s="1"/>
  <c r="N6" i="17"/>
  <c r="N16" i="17" s="1"/>
  <c r="O16" i="17" s="1"/>
  <c r="N5" i="17"/>
  <c r="N15" i="17" s="1"/>
  <c r="O15" i="17" s="1"/>
  <c r="N4" i="17"/>
  <c r="N14" i="17" s="1"/>
  <c r="K80" i="17" l="1"/>
  <c r="O14" i="17"/>
  <c r="O20" i="17" s="1"/>
  <c r="N20" i="17"/>
  <c r="N10" i="17"/>
  <c r="O10" i="17" s="1"/>
  <c r="N25" i="17" l="1"/>
  <c r="O25" i="17"/>
  <c r="M25" i="17"/>
  <c r="L25" i="17"/>
  <c r="O26" i="17" l="1"/>
  <c r="F198" i="17"/>
  <c r="L80" i="17" l="1"/>
  <c r="M80" i="17" s="1"/>
  <c r="I24" i="10" l="1"/>
  <c r="K74" i="17" l="1"/>
  <c r="K75" i="17"/>
  <c r="K76" i="17"/>
  <c r="K77" i="17"/>
  <c r="K78" i="17"/>
  <c r="K73" i="17"/>
  <c r="F37" i="17" l="1"/>
  <c r="F10" i="17" l="1"/>
  <c r="F18" i="17"/>
  <c r="F53" i="17" l="1"/>
  <c r="F55" i="17"/>
  <c r="F167" i="17"/>
  <c r="F21" i="17"/>
  <c r="F23" i="17" l="1"/>
  <c r="I118" i="17"/>
  <c r="G50" i="21"/>
  <c r="E52" i="21" s="1"/>
  <c r="A2" i="19"/>
  <c r="A1" i="19"/>
  <c r="A2" i="17"/>
  <c r="A1" i="17"/>
  <c r="A58" i="19" l="1"/>
  <c r="A57" i="19"/>
  <c r="A56" i="19"/>
  <c r="A183" i="17" l="1"/>
  <c r="A182" i="17"/>
  <c r="A181" i="17"/>
  <c r="A123" i="17"/>
  <c r="A122" i="17"/>
  <c r="A121" i="17"/>
  <c r="A63" i="17"/>
  <c r="A62" i="17"/>
  <c r="A3" i="21" s="1"/>
  <c r="A61" i="17"/>
  <c r="A2" i="21" s="1"/>
  <c r="I107" i="17" l="1"/>
  <c r="A125" i="10" l="1"/>
  <c r="A124" i="10"/>
  <c r="A123" i="10"/>
  <c r="E42" i="10"/>
  <c r="A60" i="10"/>
  <c r="A61" i="10"/>
  <c r="A62" i="10"/>
  <c r="E100" i="10" l="1"/>
  <c r="E50" i="10"/>
  <c r="E44" i="10"/>
  <c r="E52" i="10" l="1"/>
  <c r="E46" i="10"/>
  <c r="E48" i="10" l="1"/>
  <c r="I96" i="17" l="1"/>
</calcChain>
</file>

<file path=xl/sharedStrings.xml><?xml version="1.0" encoding="utf-8"?>
<sst xmlns="http://schemas.openxmlformats.org/spreadsheetml/2006/main" count="1246" uniqueCount="633">
  <si>
    <t>sum</t>
  </si>
  <si>
    <t>ITEM</t>
  </si>
  <si>
    <t>PAYMENT</t>
  </si>
  <si>
    <t>DESCRIPTION</t>
  </si>
  <si>
    <t>UNIT</t>
  </si>
  <si>
    <t>RATE</t>
  </si>
  <si>
    <t>AMOUNT</t>
  </si>
  <si>
    <t>NO.</t>
  </si>
  <si>
    <t>SITE CLEARANCE</t>
  </si>
  <si>
    <t xml:space="preserve"> </t>
  </si>
  <si>
    <t>EXCAVATION</t>
  </si>
  <si>
    <t>m³</t>
  </si>
  <si>
    <t>Sum</t>
  </si>
  <si>
    <t>m</t>
  </si>
  <si>
    <t>MISCELLANEOUS</t>
  </si>
  <si>
    <t>%</t>
  </si>
  <si>
    <t xml:space="preserve">SABS </t>
  </si>
  <si>
    <t>1200C</t>
  </si>
  <si>
    <t>a)</t>
  </si>
  <si>
    <t>Clear vegetation and trees of girth up to 1m</t>
  </si>
  <si>
    <t>(2m Wide on pipeline route)</t>
  </si>
  <si>
    <t>1200DB</t>
  </si>
  <si>
    <t xml:space="preserve">nominal diameter pipes and smaller.  Rates to include </t>
  </si>
  <si>
    <t>backfill, compact and dispose of surplus material</t>
  </si>
  <si>
    <t>Up to 1,5m deep (700 mm wide)</t>
  </si>
  <si>
    <t>b)</t>
  </si>
  <si>
    <t>8.3.2</t>
  </si>
  <si>
    <t>8.3.3.3</t>
  </si>
  <si>
    <t>Excavate and dispose of unsuitable material from</t>
  </si>
  <si>
    <t xml:space="preserve">Import backfill material from designated borrow </t>
  </si>
  <si>
    <t xml:space="preserve">Opening up and closing down of designated </t>
  </si>
  <si>
    <t>borrow pit</t>
  </si>
  <si>
    <t>ha</t>
  </si>
  <si>
    <t>8.3.4</t>
  </si>
  <si>
    <t>Overhaul</t>
  </si>
  <si>
    <t>m³.km</t>
  </si>
  <si>
    <t>Existing Services</t>
  </si>
  <si>
    <t>SABS</t>
  </si>
  <si>
    <t>PIPE BEDDING</t>
  </si>
  <si>
    <t>1200LB</t>
  </si>
  <si>
    <t>8.2.2.2</t>
  </si>
  <si>
    <t>uPVC PRESSURE PIPE AND PIPE FITTINGS</t>
  </si>
  <si>
    <t>8.2.1</t>
  </si>
  <si>
    <t>Supply, lay, bed and test the following uPVC pressure</t>
  </si>
  <si>
    <t>pipes (conforming with SABS 966-1976 specifications)</t>
  </si>
  <si>
    <t>in 6m lengths each pipe fitted at one end with socket</t>
  </si>
  <si>
    <t>for Mechanical jointing, in the following diameters :</t>
  </si>
  <si>
    <t>c)</t>
  </si>
  <si>
    <t>d)</t>
  </si>
  <si>
    <t>e)</t>
  </si>
  <si>
    <t>Fittings to be suitable for coupling directly (mechanically)</t>
  </si>
  <si>
    <t xml:space="preserve">onto pipes.  Each fitting socketed for mechanical jointing. </t>
  </si>
  <si>
    <t>Fittings to be of PVC, Cast Iron or epoxy coated steel.</t>
  </si>
  <si>
    <t>Fittings</t>
  </si>
  <si>
    <t>(ii)</t>
  </si>
  <si>
    <t>Concrete thrust block configuration.</t>
  </si>
  <si>
    <t>Concrete volume &lt; 0,5m³ (Provisional)</t>
  </si>
  <si>
    <t>uPVC Long radius bends</t>
  </si>
  <si>
    <t>Services that adjoin a trench</t>
  </si>
  <si>
    <t xml:space="preserve">c) </t>
  </si>
  <si>
    <t>Services that intersect a trench</t>
  </si>
  <si>
    <t xml:space="preserve">Excavate and expose of existing services </t>
  </si>
  <si>
    <t>SCHEDULE 1 :</t>
  </si>
  <si>
    <t>SCHEDULE 2 :</t>
  </si>
  <si>
    <t>Provide the sum of 10% of  Total 1 for contingencies to be used at the discretion of the</t>
  </si>
  <si>
    <t>TOTAL CONTRACT AMOUNT</t>
  </si>
  <si>
    <t>SUMMARY OF SCHEDULES</t>
  </si>
  <si>
    <t>PRELIMINARY AND GENERAL</t>
  </si>
  <si>
    <t>(iii)</t>
  </si>
  <si>
    <t>(iv)</t>
  </si>
  <si>
    <t>REFER.</t>
  </si>
  <si>
    <t>GENERAL</t>
  </si>
  <si>
    <t>1200A</t>
  </si>
  <si>
    <t>Fixed Charges and Value Related Items</t>
  </si>
  <si>
    <t>1.1.1</t>
  </si>
  <si>
    <t>8.3.1</t>
  </si>
  <si>
    <t>Contractual Requirements</t>
  </si>
  <si>
    <t xml:space="preserve">a) Providing Sureties as per General Conditions of </t>
  </si>
  <si>
    <t xml:space="preserve">b) Insurance of works as per General Conditions of </t>
  </si>
  <si>
    <t xml:space="preserve">c) Damage to Persons and Property as per as per </t>
  </si>
  <si>
    <t>d) Third Party Insurance as per General Conditions of</t>
  </si>
  <si>
    <t>1.1.2</t>
  </si>
  <si>
    <t>Provision of Facilities on the Site</t>
  </si>
  <si>
    <t>8.3.2.1</t>
  </si>
  <si>
    <t>FACILITIES FOR ENGINEER</t>
  </si>
  <si>
    <t>b) Sanitary</t>
  </si>
  <si>
    <t>1.1.2.1</t>
  </si>
  <si>
    <t>8.3.2.2</t>
  </si>
  <si>
    <t>FACILITIES FOR CONTRACTOR</t>
  </si>
  <si>
    <t>a) Offices, stores, workshops</t>
  </si>
  <si>
    <t>b) Housing for staff</t>
  </si>
  <si>
    <t>c) Toilets and ablutions</t>
  </si>
  <si>
    <t>d) Fencing off site of construction camp</t>
  </si>
  <si>
    <t>e) Provision of water, power and communication facilities</t>
  </si>
  <si>
    <t>f) Tools and equipment</t>
  </si>
  <si>
    <t>Time related Costs to be paid monthly</t>
  </si>
  <si>
    <t>1.2.2</t>
  </si>
  <si>
    <t>8.4.1</t>
  </si>
  <si>
    <t>Operation and Maintenance of Facilities on Site</t>
  </si>
  <si>
    <t>TOTAL CARRIED FORWARD</t>
  </si>
  <si>
    <t xml:space="preserve">d) Provision of water, power and communication </t>
  </si>
  <si>
    <t xml:space="preserve">     facilities</t>
  </si>
  <si>
    <t>e) Tools and equipment</t>
  </si>
  <si>
    <t>FACILITIES FOR THE CONTRACTOR</t>
  </si>
  <si>
    <t>a) Office for Contractor</t>
  </si>
  <si>
    <t>b) Housing of staff</t>
  </si>
  <si>
    <t>c) Toilets and ablution</t>
  </si>
  <si>
    <t>1.2.3</t>
  </si>
  <si>
    <t>8.4.3</t>
  </si>
  <si>
    <t>Supervision for duration of construction</t>
  </si>
  <si>
    <t>1.2.3.1</t>
  </si>
  <si>
    <t>Contractors supervision and management</t>
  </si>
  <si>
    <t>8.4.4</t>
  </si>
  <si>
    <t>Company and head office overhead costs</t>
  </si>
  <si>
    <t>NAMEBOARD</t>
  </si>
  <si>
    <t xml:space="preserve">Supply and install construction nameboard as per </t>
  </si>
  <si>
    <t xml:space="preserve">detail drawing </t>
  </si>
  <si>
    <t>No.</t>
  </si>
  <si>
    <t>TRAINING</t>
  </si>
  <si>
    <t>1.4.2</t>
  </si>
  <si>
    <t>QUANTITY</t>
  </si>
  <si>
    <t>f)</t>
  </si>
  <si>
    <t xml:space="preserve"> Brought Forward</t>
  </si>
  <si>
    <t>(i)</t>
  </si>
  <si>
    <t>P Sum</t>
  </si>
  <si>
    <t>g)</t>
  </si>
  <si>
    <t xml:space="preserve">Supply and construct scour valves   </t>
  </si>
  <si>
    <t xml:space="preserve">complete with manhole, covers and all fittings - as </t>
  </si>
  <si>
    <t>h)</t>
  </si>
  <si>
    <t>(vii)</t>
  </si>
  <si>
    <t>(viii)</t>
  </si>
  <si>
    <t>i)</t>
  </si>
  <si>
    <t>PS A 8.5 (b)  1</t>
  </si>
  <si>
    <t>1.4.3</t>
  </si>
  <si>
    <t>Handling cost and profit in respect of item 1.4.1 and 1.4.2</t>
  </si>
  <si>
    <t>RSV Gate Valves with non rising spindle, cap top.</t>
  </si>
  <si>
    <t xml:space="preserve">Community Liaison Officer </t>
  </si>
  <si>
    <t>45 Deg. 110mm dia.</t>
  </si>
  <si>
    <t>(ix)</t>
  </si>
  <si>
    <t>CI Reducer for uPVC pipes</t>
  </si>
  <si>
    <t>Pipeline markers - as per standard drawings</t>
  </si>
  <si>
    <t>per DWAF details</t>
  </si>
  <si>
    <t>k)</t>
  </si>
  <si>
    <t>110mm Equal T</t>
  </si>
  <si>
    <t>Removal of site establishment</t>
  </si>
  <si>
    <t>8.4.2.1</t>
  </si>
  <si>
    <t>PSAB5.1</t>
  </si>
  <si>
    <t>PSA6.3</t>
  </si>
  <si>
    <t>Occupational Health &amp; safety</t>
  </si>
  <si>
    <t>Provision for the cost of the Occupational Health &amp;</t>
  </si>
  <si>
    <t>Safety Act, 85 of 1993, and the relevant regulations:</t>
  </si>
  <si>
    <t>a)  Preparation of Health &amp; Safety Plan</t>
  </si>
  <si>
    <t xml:space="preserve">     Safety file which shall include all documentation </t>
  </si>
  <si>
    <t xml:space="preserve">     required in terms of the Act.</t>
  </si>
  <si>
    <t>1.1.2.2</t>
  </si>
  <si>
    <t>(xiv)</t>
  </si>
  <si>
    <t>(xiii)</t>
  </si>
  <si>
    <t>(xv)</t>
  </si>
  <si>
    <t>a) Office as per PSAB2</t>
  </si>
  <si>
    <t>200mm dia.</t>
  </si>
  <si>
    <t>c) Survey Equipment</t>
  </si>
  <si>
    <t>a) One furnished office</t>
  </si>
  <si>
    <t>e) Overheads, charges and profit on b, c and d</t>
  </si>
  <si>
    <t xml:space="preserve">d) Provision of Computers, printing &amp; photostat facilities </t>
  </si>
  <si>
    <t>month</t>
  </si>
  <si>
    <t xml:space="preserve">b) Provisional sum for the costs of cellular calls, fax </t>
  </si>
  <si>
    <t xml:space="preserve">    and other charges</t>
  </si>
  <si>
    <t xml:space="preserve">   TOTAL SCHEDULE 1 CARRIED FORWARD TO SUMMARY </t>
  </si>
  <si>
    <t>Extra-over item 3.1.2.1 for</t>
  </si>
  <si>
    <t>CI End Cap for uPVC pipes</t>
  </si>
  <si>
    <t>Double Socket for uPVC pipes</t>
  </si>
  <si>
    <t xml:space="preserve">Supply and install complete as per detail the </t>
  </si>
  <si>
    <t>following Gate valves. Incl. Valve box.</t>
  </si>
  <si>
    <t>PS L 7.3.1</t>
  </si>
  <si>
    <t>j)</t>
  </si>
  <si>
    <t>l)</t>
  </si>
  <si>
    <t xml:space="preserve">110mm dia </t>
  </si>
  <si>
    <t>m)</t>
  </si>
  <si>
    <t xml:space="preserve">160mm dia </t>
  </si>
  <si>
    <t>n)</t>
  </si>
  <si>
    <t>1200LF</t>
  </si>
  <si>
    <t>8.3.6</t>
  </si>
  <si>
    <t xml:space="preserve">     Contract  Clause 7</t>
  </si>
  <si>
    <t xml:space="preserve">     Contract Clause 35</t>
  </si>
  <si>
    <t xml:space="preserve">     General Conditions of Contract Clause 33 (1)</t>
  </si>
  <si>
    <t xml:space="preserve">      Contract Clause 35</t>
  </si>
  <si>
    <t>90 Deg. 200mm dia</t>
  </si>
  <si>
    <t>STANDPIPES</t>
  </si>
  <si>
    <t>TOTAL CARRIED FORWARD TO SUMMARY</t>
  </si>
  <si>
    <t>complete including all fittings,concrete work and</t>
  </si>
  <si>
    <t xml:space="preserve">two SABS approved taps with hose connection </t>
  </si>
  <si>
    <t>Remove and grub all shrubs (all girth)</t>
  </si>
  <si>
    <t xml:space="preserve">Submit as-built drawings of all existing services and </t>
  </si>
  <si>
    <t xml:space="preserve">adjustments to Construction drawings before </t>
  </si>
  <si>
    <t>submission of final payment certificate</t>
  </si>
  <si>
    <t>2.1.1</t>
  </si>
  <si>
    <t>2.1.1.1</t>
  </si>
  <si>
    <t>2.1.2</t>
  </si>
  <si>
    <t>2.1.2.1</t>
  </si>
  <si>
    <t>2.1.2.2</t>
  </si>
  <si>
    <t>2.1.2.3</t>
  </si>
  <si>
    <t>2.1.2.4</t>
  </si>
  <si>
    <t>2.1.2.5</t>
  </si>
  <si>
    <t>2.1.2.7</t>
  </si>
  <si>
    <t>2.1.2.8</t>
  </si>
  <si>
    <t>2.1.3</t>
  </si>
  <si>
    <t>2.1.3.1</t>
  </si>
  <si>
    <t>2.1.4</t>
  </si>
  <si>
    <t>2.1.4.1</t>
  </si>
  <si>
    <t>2.1.4.2</t>
  </si>
  <si>
    <t>2.1.5</t>
  </si>
  <si>
    <t>2.1.5.1</t>
  </si>
  <si>
    <t>2.1.6</t>
  </si>
  <si>
    <t>2.1.7</t>
  </si>
  <si>
    <t xml:space="preserve">Pipe Line and  repair the pipe. (Rate to include for </t>
  </si>
  <si>
    <t>the pipe)</t>
  </si>
  <si>
    <t>Handling cost and profit in respect of item 1.5</t>
  </si>
  <si>
    <t>c) Provission of the Lap top for the use of the Engineer</t>
  </si>
  <si>
    <t>Rate only</t>
  </si>
  <si>
    <t>Excavation in all materials for trenches for 200mm</t>
  </si>
  <si>
    <t>75mm dia Class 9</t>
  </si>
  <si>
    <t>(iii)      110mm x 75mm Reducing Tee</t>
  </si>
  <si>
    <t>75mm dia.</t>
  </si>
  <si>
    <t xml:space="preserve">RETICULATION </t>
  </si>
  <si>
    <t>SCHEDULE 3 :</t>
  </si>
  <si>
    <t>ESTIMATED CONSTRUCTION FEE</t>
  </si>
  <si>
    <t>75mm Equal T</t>
  </si>
  <si>
    <t xml:space="preserve">(iv)    </t>
  </si>
  <si>
    <t>Reduccers</t>
  </si>
  <si>
    <t>Tee`s</t>
  </si>
  <si>
    <t>(v)</t>
  </si>
  <si>
    <t>(vi)</t>
  </si>
  <si>
    <t xml:space="preserve">75mm x 63mm </t>
  </si>
  <si>
    <t>63mm dia</t>
  </si>
  <si>
    <t>t</t>
  </si>
  <si>
    <t>kg</t>
  </si>
  <si>
    <t>STEEL ELAVATED TANK</t>
  </si>
  <si>
    <t>Provision of bedding from trench excavations</t>
  </si>
  <si>
    <t>Selected fill material</t>
  </si>
  <si>
    <t>D</t>
  </si>
  <si>
    <t>PET</t>
  </si>
  <si>
    <t>ELEVATED STEEL TANK</t>
  </si>
  <si>
    <t>C.1</t>
  </si>
  <si>
    <t>C.1.1</t>
  </si>
  <si>
    <t>PSA 8.5(e)1</t>
  </si>
  <si>
    <t>C.2</t>
  </si>
  <si>
    <t>ANCILLARY WORKS</t>
  </si>
  <si>
    <t>C.2.1</t>
  </si>
  <si>
    <t>C.3</t>
  </si>
  <si>
    <t>LIGHTINING PROTECTION</t>
  </si>
  <si>
    <t>C.3.1</t>
  </si>
  <si>
    <t>Specialist sub-contractor for lightning protection</t>
  </si>
  <si>
    <t>C.4</t>
  </si>
  <si>
    <t>SABS 1200C</t>
  </si>
  <si>
    <t>C.4.1</t>
  </si>
  <si>
    <t>Clear &amp; grub vegetation &amp; smaller trees up to 1m girth</t>
  </si>
  <si>
    <t>C.5</t>
  </si>
  <si>
    <t>SABS 1200D</t>
  </si>
  <si>
    <t>EARTHWORKS FOR FOUNDATIONS</t>
  </si>
  <si>
    <t>C.5.1</t>
  </si>
  <si>
    <t>8.3.2 (a)</t>
  </si>
  <si>
    <t>Excavate in all materials and dispose excess material</t>
  </si>
  <si>
    <t>C.6</t>
  </si>
  <si>
    <t>C.6.1</t>
  </si>
  <si>
    <t>Allow for the filling of the tank once with clean water for testing purpose</t>
  </si>
  <si>
    <t>C.6.2</t>
  </si>
  <si>
    <t>Supply 150g of Calcium Hyperchloride per m³ of water for sterilising the elevated tank</t>
  </si>
  <si>
    <t>C.7</t>
  </si>
  <si>
    <t>SCOUR</t>
  </si>
  <si>
    <t>C.7.1</t>
  </si>
  <si>
    <t>80mm Ø GMS Flange threaded inside</t>
  </si>
  <si>
    <t>C.7.2</t>
  </si>
  <si>
    <t>80mm Ø GMS Barrel nipple, 100mm long, threaded both sides</t>
  </si>
  <si>
    <t>C.7.3</t>
  </si>
  <si>
    <t>80mm Ø GMS Barrel nipple, 100mm long, threaded one side</t>
  </si>
  <si>
    <t>C.7.4</t>
  </si>
  <si>
    <t>800MM Ø  Brass fullway gate valve</t>
  </si>
  <si>
    <t>C.8</t>
  </si>
  <si>
    <t>OVERFLOW</t>
  </si>
  <si>
    <t>C.8.1</t>
  </si>
  <si>
    <t>100mm Ø GMS pipe, 100mm long, flanged one end</t>
  </si>
  <si>
    <t>C.9</t>
  </si>
  <si>
    <t>INLET PIPE</t>
  </si>
  <si>
    <t>C.9.1</t>
  </si>
  <si>
    <t>C.9.2</t>
  </si>
  <si>
    <t>b 150mm Ø Pipe GMS section (1750mm long) FOE</t>
  </si>
  <si>
    <t>C.9.3</t>
  </si>
  <si>
    <t>c 150mm Ø GMS long radius bend FBE</t>
  </si>
  <si>
    <t>C.9.4</t>
  </si>
  <si>
    <t>d 150mm Ø Pipe GMS section (6036mm long, FTF)</t>
  </si>
  <si>
    <t>C.9.5</t>
  </si>
  <si>
    <t>e 150mm Ø Pipe GMS secton (2085mm long, FTF)</t>
  </si>
  <si>
    <t>C.10</t>
  </si>
  <si>
    <t>OUTLET PIPE</t>
  </si>
  <si>
    <t>C.10.1</t>
  </si>
  <si>
    <t>a 150mm Ø Aqualok flanfe adaptor</t>
  </si>
  <si>
    <t>C.10.2</t>
  </si>
  <si>
    <t>C.10.3</t>
  </si>
  <si>
    <t>C.10.4</t>
  </si>
  <si>
    <t>C.10.5</t>
  </si>
  <si>
    <t>C.11</t>
  </si>
  <si>
    <t>SABS 1200G</t>
  </si>
  <si>
    <t>CONCRETE (STRUCTURAL)</t>
  </si>
  <si>
    <t>C.11.1</t>
  </si>
  <si>
    <t>8.2</t>
  </si>
  <si>
    <t>SCHEDULE FORMWORK ITEMS</t>
  </si>
  <si>
    <t>Rough surface finish (vertical)</t>
  </si>
  <si>
    <t>8.2.2</t>
  </si>
  <si>
    <t>Smooth surface finish (vertical)</t>
  </si>
  <si>
    <t>C.11.2</t>
  </si>
  <si>
    <t>8.3</t>
  </si>
  <si>
    <t>SCHEDULE REINFORCEMENT ITEMS</t>
  </si>
  <si>
    <t>a) Mild steel bars</t>
  </si>
  <si>
    <t>b) High-tensile steel bars</t>
  </si>
  <si>
    <t>C.11.3</t>
  </si>
  <si>
    <t>8.4</t>
  </si>
  <si>
    <t>SCHEDULE CONRETE ITEMS</t>
  </si>
  <si>
    <t xml:space="preserve">Blinding layer in foundation concrete </t>
  </si>
  <si>
    <t>8.4.2</t>
  </si>
  <si>
    <t>Minimum 75mm thickness, 20mPa/19mm grade</t>
  </si>
  <si>
    <t>Strength concrete, 30MPa/19mm</t>
  </si>
  <si>
    <t>C.12</t>
  </si>
  <si>
    <t>SABS 1200H</t>
  </si>
  <si>
    <t>STRUCTURAL STEELWORK</t>
  </si>
  <si>
    <t>C.12.1</t>
  </si>
  <si>
    <t>SCHEDULED ERECTION BOLTS ITEMS</t>
  </si>
  <si>
    <t>Supply delivery and installation of all pipes for the inlet pipes, comprising of pipes, fittings, jointing, materials, gaskets, bolts, etc as for complete installation (All pipes (See detailed drawings for items listed below hot dip galvanised)</t>
  </si>
  <si>
    <t>Item (To SABS 1123, Table 1600/3)</t>
  </si>
  <si>
    <t>Supply, deliver and install M24 HD bolts, 100mm long, including washers and nuts, complete as per detailed drawings</t>
  </si>
  <si>
    <t>SCHEDULE 1 - PRELIMINARY AND GENERAL</t>
  </si>
  <si>
    <t xml:space="preserve">SCHEDULE 2  : RETICULATION </t>
  </si>
  <si>
    <t>SCHEDULE 3  : ELEVATED STEEL TANK</t>
  </si>
  <si>
    <t>SCHEDULE 4 :</t>
  </si>
  <si>
    <t>PUMPS &amp; PUMP HOUSE</t>
  </si>
  <si>
    <t>SUB - TOTAL 1</t>
  </si>
  <si>
    <t>d) Handling cost and profit in respect of item ©</t>
  </si>
  <si>
    <t>Handling cost and profit in respect of item 1.2.3.1</t>
  </si>
  <si>
    <t>No</t>
  </si>
  <si>
    <t>d)  Health &amp; safety induction training of employees</t>
  </si>
  <si>
    <t xml:space="preserve">e) Compilation and keeping up with date the Health &amp; </t>
  </si>
  <si>
    <t>Capricon District Municipality</t>
  </si>
  <si>
    <t>CAPRICORN DISTRICT  MUNICIPALITY</t>
  </si>
  <si>
    <t>11.5 Deg. 160mm dia.</t>
  </si>
  <si>
    <t xml:space="preserve">200mm x 160mm </t>
  </si>
  <si>
    <t xml:space="preserve">160mm x 63mm </t>
  </si>
  <si>
    <t xml:space="preserve">160mm x 75mm </t>
  </si>
  <si>
    <t>160mm dia.</t>
  </si>
  <si>
    <t>L.I.</t>
  </si>
  <si>
    <t>as per detail drawings</t>
  </si>
  <si>
    <t>SCHEDULE VC: WATER SUPPLY AND NETWORK DISTRIBUTION WORKS</t>
  </si>
  <si>
    <t>PUMPS</t>
  </si>
  <si>
    <t>(As specified in the Project Specifications.)</t>
  </si>
  <si>
    <t>PS VC 10</t>
  </si>
  <si>
    <t>PS VC 10.1</t>
  </si>
  <si>
    <t>Prov Sum</t>
  </si>
  <si>
    <t>PS VC 10.3</t>
  </si>
  <si>
    <t>PS VC 4.2</t>
  </si>
  <si>
    <t>Supply and erect  fence</t>
  </si>
  <si>
    <t>Palisade steel gate 2,4 x 6m as per drawing</t>
  </si>
  <si>
    <t>no</t>
  </si>
  <si>
    <t>Pump House</t>
  </si>
  <si>
    <t>Erect pre-fabricated reinforced concrete pump house</t>
  </si>
  <si>
    <t>complete with locking device as per drawing.</t>
  </si>
  <si>
    <t>Existing Equipment</t>
  </si>
  <si>
    <t>Take out existing borehole equipment, clean and</t>
  </si>
  <si>
    <t>store on site. Rust prevention fluid to be put on all</t>
  </si>
  <si>
    <t>sockets and threads.</t>
  </si>
  <si>
    <t>4.1.2</t>
  </si>
  <si>
    <t>4.1.4</t>
  </si>
  <si>
    <t>4.1.5</t>
  </si>
  <si>
    <t>4.1.6</t>
  </si>
  <si>
    <t>4.2.1</t>
  </si>
  <si>
    <t>4.2.2</t>
  </si>
  <si>
    <t>4.3.1</t>
  </si>
  <si>
    <t>PS PME 4.2.4</t>
  </si>
  <si>
    <t>PS PME 4.2.3</t>
  </si>
  <si>
    <t xml:space="preserve">i) </t>
  </si>
  <si>
    <t>NO</t>
  </si>
  <si>
    <t>ii)</t>
  </si>
  <si>
    <t>PS VC 10.2</t>
  </si>
  <si>
    <t>a) 11kw</t>
  </si>
  <si>
    <t>b) 7.5kw</t>
  </si>
  <si>
    <t>b) 50mm pipework</t>
  </si>
  <si>
    <t>a) 65mm pipework</t>
  </si>
  <si>
    <t>PS VC 10.4</t>
  </si>
  <si>
    <t>Eskom Transformers</t>
  </si>
  <si>
    <t>TOTAL SCHEDULE 4 -  CARRIED TO SUMMARY:</t>
  </si>
  <si>
    <t>SANS 1200D</t>
  </si>
  <si>
    <t>SCHEDULE 4: PUMPS</t>
  </si>
  <si>
    <t>SUB - TOTAL 2</t>
  </si>
  <si>
    <t>110mm dia Class 9</t>
  </si>
  <si>
    <t>90mm dia Class 9</t>
  </si>
  <si>
    <t>160mm dia Class 9</t>
  </si>
  <si>
    <t>200mm dia Class 9</t>
  </si>
  <si>
    <t>160mm Equal T</t>
  </si>
  <si>
    <t>90mm Equal T</t>
  </si>
  <si>
    <t>160mm x 90mm T</t>
  </si>
  <si>
    <t>110mm x 90mm T</t>
  </si>
  <si>
    <t>110mm x 75mm T</t>
  </si>
  <si>
    <t>90mm x 75mm T</t>
  </si>
  <si>
    <t>90mm dia.</t>
  </si>
  <si>
    <t>Cross's</t>
  </si>
  <si>
    <t>90mm Equal cross</t>
  </si>
  <si>
    <t>90mm x 75mm cross</t>
  </si>
  <si>
    <t>75mm Equal cross</t>
  </si>
  <si>
    <t xml:space="preserve">160mm x 110mm </t>
  </si>
  <si>
    <t xml:space="preserve">110mm x 90mm </t>
  </si>
  <si>
    <t>110mm x 75mm</t>
  </si>
  <si>
    <t>90mm x 75mm</t>
  </si>
  <si>
    <t>90 Deg. 110mm dia.</t>
  </si>
  <si>
    <t>90 Deg. 90mm dia.</t>
  </si>
  <si>
    <t>90 Deg.  75mm dia.</t>
  </si>
  <si>
    <t>(x)</t>
  </si>
  <si>
    <t>(xi)</t>
  </si>
  <si>
    <t>45 Deg.  75mm dia.</t>
  </si>
  <si>
    <t>45 Deg.  90mm dia.</t>
  </si>
  <si>
    <t>45 Deg. 160mm dia.</t>
  </si>
  <si>
    <t>(xii)</t>
  </si>
  <si>
    <t>FITTINGS AND SPECIALS FOR FIXING ONTO uPVC PIPES</t>
  </si>
  <si>
    <t>22,5 Deg.  75mm dia.</t>
  </si>
  <si>
    <t>22,5 Deg.  90mm dia.</t>
  </si>
  <si>
    <t>22,5 Deg.  110mm dia.</t>
  </si>
  <si>
    <t>(xvi)</t>
  </si>
  <si>
    <t>(xvii)</t>
  </si>
  <si>
    <t>11,5 Deg. 75mm dia.</t>
  </si>
  <si>
    <t>11.5 Deg. 90mm dia.</t>
  </si>
  <si>
    <t>11.5 Deg. 110mm dia.</t>
  </si>
  <si>
    <t>EXCAVATION VOLUMES</t>
  </si>
  <si>
    <t>Diameter</t>
  </si>
  <si>
    <t>0.0 - 1.0</t>
  </si>
  <si>
    <t>1.0 - 2.0</t>
  </si>
  <si>
    <t>Total</t>
  </si>
  <si>
    <t>Flexibile</t>
  </si>
  <si>
    <t>BEDDING VOLUMES</t>
  </si>
  <si>
    <t>Bedding Class</t>
  </si>
  <si>
    <t>Bedding Material</t>
  </si>
  <si>
    <t>Selected Backfill</t>
  </si>
  <si>
    <t>Main Fill</t>
  </si>
  <si>
    <t xml:space="preserve">completed with manhole, covers and all fittings - as per  </t>
  </si>
  <si>
    <t>DWAF details</t>
  </si>
  <si>
    <t>completed with manhole, covers and all fittings - as</t>
  </si>
  <si>
    <t>per  DWAF details</t>
  </si>
  <si>
    <t xml:space="preserve">Supply all Materials  and  fittings required for the </t>
  </si>
  <si>
    <t>Fittings for PVC Class 9 (unless otherwise specified)</t>
  </si>
  <si>
    <t>Hydes</t>
  </si>
  <si>
    <t xml:space="preserve">bearings,5xstabilisers,30 line shafts,complete head, vee belts,taper </t>
  </si>
  <si>
    <t xml:space="preserve">    mount bracket e.t.c.</t>
  </si>
  <si>
    <t xml:space="preserve">Design,fabricate and install delivery maniford as detailed on the delivery pipework </t>
  </si>
  <si>
    <t>maniford drawing to DWA specs including 2xgate valves,pressure</t>
  </si>
  <si>
    <t>swith,flow switch,water meter,non return valve,galvernised pipes etc</t>
  </si>
  <si>
    <t xml:space="preserve">defect liability period) of a three phase Electrical motor  4-pole foot mount </t>
  </si>
  <si>
    <t>complete with taper lock,vee belts and pulley</t>
  </si>
  <si>
    <t xml:space="preserve">Supply, deliver, Install,commission,comissioning and maintanance (during </t>
  </si>
  <si>
    <t xml:space="preserve">defect liability period) of positive displacement pumps complete with </t>
  </si>
  <si>
    <t>acceseries</t>
  </si>
  <si>
    <t xml:space="preserve">Supply, deliver, Install,commission,comissioning and maintanance (during  </t>
  </si>
  <si>
    <t xml:space="preserve">Compile, Supply and  delivery a complete set of operation and maintenance </t>
  </si>
  <si>
    <t>manuals of all pumps as specified and measured above</t>
  </si>
  <si>
    <t xml:space="preserve">Design, manufacture, supply, delivery, installation, testing, commissioning  </t>
  </si>
  <si>
    <t xml:space="preserve">and maintenance for a 12 month period  of a DWA spec control box for  </t>
  </si>
  <si>
    <t>borehole automation including probes</t>
  </si>
  <si>
    <t>BOREHOLE H26-0830 (Yield=2.5 l/s,depth=85m)</t>
  </si>
  <si>
    <t>BOREHOLE H26-0833 (Yield=2.5 l/s,depth=85m)</t>
  </si>
  <si>
    <t xml:space="preserve">Contractor's handling costs, profit and all other charges in respect of </t>
  </si>
  <si>
    <t>item  4.1.6</t>
  </si>
  <si>
    <t>(a) Provisional sum for application of Eskom transformers for 4 boreholes</t>
  </si>
  <si>
    <t>c) Allow Handling cost and profit in respect of item 1.2.3.1</t>
  </si>
  <si>
    <t>b)  Health and Safety Officer</t>
  </si>
  <si>
    <t>ELEVATED STEEL TANK 18m STAND</t>
  </si>
  <si>
    <r>
      <t>m</t>
    </r>
    <r>
      <rPr>
        <vertAlign val="superscript"/>
        <sz val="9"/>
        <color theme="1"/>
        <rFont val="Arial"/>
        <family val="2"/>
      </rPr>
      <t>2</t>
    </r>
  </si>
  <si>
    <t xml:space="preserve">Supply and Installation of concrete palisade fence (36m per borehole) as </t>
  </si>
  <si>
    <t>specified on the drawing</t>
  </si>
  <si>
    <t>1.4.1</t>
  </si>
  <si>
    <t xml:space="preserve">Test pressure of pipe line by nominated sub-contractor </t>
  </si>
  <si>
    <t>110 mm dia</t>
  </si>
  <si>
    <t>Pipework, Raw water tanks, 12m refurbished Container with</t>
  </si>
  <si>
    <t xml:space="preserve"> the complete RO plant consisting of; disinfection system, </t>
  </si>
  <si>
    <t>Fine filtration 5-10micron, 24x 200mm dia membrane vessels</t>
  </si>
  <si>
    <t>Disconnect Unauthorised connections on the Existing</t>
  </si>
  <si>
    <r>
      <rPr>
        <u/>
        <sz val="9"/>
        <color theme="1"/>
        <rFont val="Arial"/>
        <family val="2"/>
      </rPr>
      <t>Item</t>
    </r>
    <r>
      <rPr>
        <sz val="9"/>
        <color theme="1"/>
        <rFont val="Arial"/>
        <family val="2"/>
      </rPr>
      <t xml:space="preserve"> (SABS 1123, Table 1600/3)</t>
    </r>
  </si>
  <si>
    <t>ADD 15% VAT</t>
  </si>
  <si>
    <t>8,3,2</t>
  </si>
  <si>
    <t>8.3.3.c</t>
  </si>
  <si>
    <t>8.3.3.1</t>
  </si>
  <si>
    <t>8.3.3.2</t>
  </si>
  <si>
    <t>Prov</t>
  </si>
  <si>
    <t>8.3.3.4</t>
  </si>
  <si>
    <t>8.3.5</t>
  </si>
  <si>
    <t>Cut into and connect to existing mains, install VJ flange</t>
  </si>
  <si>
    <t xml:space="preserve">Supply and construct 25mm dia air valves (Ventomat type)  </t>
  </si>
  <si>
    <t xml:space="preserve">Supply and construct 50mm dia air valves (Ventomat type) </t>
  </si>
  <si>
    <t>coupling to suit the following</t>
  </si>
  <si>
    <t xml:space="preserve">200mm dia uPVC </t>
  </si>
  <si>
    <t xml:space="preserve">160mm dia uPVC </t>
  </si>
  <si>
    <t>110mm dia uPVC</t>
  </si>
  <si>
    <t>0)</t>
  </si>
  <si>
    <t>Supply and install CI saddles with 25mm BSP outlet for</t>
  </si>
  <si>
    <t>iii)</t>
  </si>
  <si>
    <t>200mm</t>
  </si>
  <si>
    <t>160mm</t>
  </si>
  <si>
    <t>110mm</t>
  </si>
  <si>
    <t>iv)</t>
  </si>
  <si>
    <t>90mm</t>
  </si>
  <si>
    <t>v)</t>
  </si>
  <si>
    <t>75mm</t>
  </si>
  <si>
    <t>uPVC pipes of diameter of (for house connections)</t>
  </si>
  <si>
    <t xml:space="preserve"> supply and install of all materials to restore </t>
  </si>
  <si>
    <t>2.1.2.6</t>
  </si>
  <si>
    <t>EO for compaction in road reserve</t>
  </si>
  <si>
    <t>2.1.2.9</t>
  </si>
  <si>
    <t>Finishing</t>
  </si>
  <si>
    <t>Reinstate 30mm asphalt surfacing</t>
  </si>
  <si>
    <t>m²</t>
  </si>
  <si>
    <t>p)</t>
  </si>
  <si>
    <t>EO item n above for handling charges</t>
  </si>
  <si>
    <t>installation of domestic water meters ( saddle and 25mm HDPE pipe measured elsewhere)</t>
  </si>
  <si>
    <t>q)</t>
  </si>
  <si>
    <t>25mm dia HDPE class 6 pipe for long connections</t>
  </si>
  <si>
    <t>Supply and Installation of Pumps</t>
  </si>
  <si>
    <t>Handling cost and profit in respect of item 2.1.7</t>
  </si>
  <si>
    <t>Water package treatment plant for water  from 2 boreholes</t>
  </si>
  <si>
    <t>on a skid, pumps and dosing pumps, dosing facilities by Selected contractor</t>
  </si>
  <si>
    <t>a 100mm Ø Aqualok flange adaptor</t>
  </si>
  <si>
    <t>b 100mm Ø Pipe GMS section (1750mm long) FOE</t>
  </si>
  <si>
    <t>c 100mm Ø GMS long radius bend FBE</t>
  </si>
  <si>
    <t>d 100mm Ø Pipe GMS section (6036mm long, FTF)</t>
  </si>
  <si>
    <t>e 100mm Ø Pipe GMS secton (2085mm long, FTF)</t>
  </si>
  <si>
    <t>Allow for all materials for the tank and 18m stand</t>
  </si>
  <si>
    <t>Transport and offloading on site of the tank &amp; stand materials</t>
  </si>
  <si>
    <t>Selected Granular Material</t>
  </si>
  <si>
    <t>a) Elevated tank (464m³)</t>
  </si>
  <si>
    <t>Provision for accredited training</t>
  </si>
  <si>
    <t>a) Generic &amp; Entrepreneurial skills</t>
  </si>
  <si>
    <t>b) Technical skills</t>
  </si>
  <si>
    <t>SABS 1200L</t>
  </si>
  <si>
    <t>250mm dia Class 9</t>
  </si>
  <si>
    <t>250mm Equal T</t>
  </si>
  <si>
    <t xml:space="preserve">250mm x 160mm </t>
  </si>
  <si>
    <t>11.5 Deg. 250mm dia.</t>
  </si>
  <si>
    <t>11.5 Deg. 200mm dia.</t>
  </si>
  <si>
    <t>BOREHOLE H26-0829 (Yield=3.5 l/s,depth=85m)</t>
  </si>
  <si>
    <t>4 New BOREHOLE  (Yield=3.5 l/s,depth=85m)</t>
  </si>
  <si>
    <t xml:space="preserve">a) BP16M  Element complete with:15x65mm columns, 50x16x4 bobbin </t>
  </si>
  <si>
    <t xml:space="preserve">a) BP 10M  Element complete with:15x65mm columns,30xbobbin </t>
  </si>
  <si>
    <t>Rate Only</t>
  </si>
  <si>
    <t>KROMHOEK (MAKGATHO) DEVREDE TAAIBOSCH NEW STANDS (CONTRACT B) WATER SUPPLY</t>
  </si>
  <si>
    <t>PROJECT NUMBER : INF- W29/2022/2023</t>
  </si>
  <si>
    <t>A.1</t>
  </si>
  <si>
    <t>1.1</t>
  </si>
  <si>
    <t>Fixed charge contractual requirements.</t>
  </si>
  <si>
    <t>Value related contractual requirements.</t>
  </si>
  <si>
    <t>1.4</t>
  </si>
  <si>
    <t>PROVISIONAL SUMS:</t>
  </si>
  <si>
    <t>8.5 b</t>
  </si>
  <si>
    <t>Community Liaison Officer:</t>
  </si>
  <si>
    <t>1.4.1.1</t>
  </si>
  <si>
    <t>PSA 14.5 a</t>
  </si>
  <si>
    <t>Provision for employment of CLO.</t>
  </si>
  <si>
    <t>1.4.1.2</t>
  </si>
  <si>
    <t>PSA 14.5 b</t>
  </si>
  <si>
    <r>
      <t xml:space="preserve">Handling cost and profit in respect of item </t>
    </r>
    <r>
      <rPr>
        <sz val="9"/>
        <color rgb="FFFF0000"/>
        <rFont val="Arial"/>
        <family val="2"/>
      </rPr>
      <t xml:space="preserve"> </t>
    </r>
    <r>
      <rPr>
        <sz val="9"/>
        <rFont val="Arial"/>
        <family val="2"/>
      </rPr>
      <t>1.4.1.1</t>
    </r>
  </si>
  <si>
    <t>PSC Attendance at Site Meeting:</t>
  </si>
  <si>
    <t>1.4.2.1</t>
  </si>
  <si>
    <t>PSA 14.5 c</t>
  </si>
  <si>
    <t xml:space="preserve">Provision for the attendance of PSC members </t>
  </si>
  <si>
    <t>1.4.2.2</t>
  </si>
  <si>
    <t>PSA 14.5 d</t>
  </si>
  <si>
    <t>Handling cost and profit in respect of item 1.4.2.1</t>
  </si>
  <si>
    <t>1.5</t>
  </si>
  <si>
    <t>Additional Tests required by Engineer:</t>
  </si>
  <si>
    <t>1.5.1</t>
  </si>
  <si>
    <t>PSA 14.5 e</t>
  </si>
  <si>
    <t>Provision for additional tests.</t>
  </si>
  <si>
    <t>1.5.2</t>
  </si>
  <si>
    <t>PSA 14.5 f</t>
  </si>
  <si>
    <t>Handling cost and profit in respect of item 1.5.1</t>
  </si>
  <si>
    <t xml:space="preserve">   TOTAL SCHEDULE 1 CARRIED FORWARD </t>
  </si>
  <si>
    <t>c)  Health &amp; safety induction training of employees</t>
  </si>
  <si>
    <t xml:space="preserve">d) Compilation and keeping up with date the Health &amp; </t>
  </si>
  <si>
    <t>1.7</t>
  </si>
  <si>
    <t>DAYWORK:</t>
  </si>
  <si>
    <t>(As specified in SABS 1200 A and the Project Specifications.)</t>
  </si>
  <si>
    <t>8.7</t>
  </si>
  <si>
    <t>Labour - Normal Working Hours: [Provisional]</t>
  </si>
  <si>
    <t>1.7.1</t>
  </si>
  <si>
    <t>Skilled Labour (Artisan).</t>
  </si>
  <si>
    <t>hr</t>
  </si>
  <si>
    <t>1.7.2</t>
  </si>
  <si>
    <t>Semi-skilled Labour.</t>
  </si>
  <si>
    <t>1.7.3</t>
  </si>
  <si>
    <t>Unskilled Labour.</t>
  </si>
  <si>
    <t>1.7.4</t>
  </si>
  <si>
    <t>Foreman.</t>
  </si>
  <si>
    <t>1.8</t>
  </si>
  <si>
    <t xml:space="preserve">Plant - Heavy Equipment </t>
  </si>
  <si>
    <t>(Plant shall not be more than 3 years old or have more than</t>
  </si>
  <si>
    <t xml:space="preserve">3000 hrs logged. Operator to be qualified and competency </t>
  </si>
  <si>
    <t>certified).</t>
  </si>
  <si>
    <t>1.8.1</t>
  </si>
  <si>
    <t>Excavator - Size CAT 225</t>
  </si>
  <si>
    <t>Excavator - TLB.</t>
  </si>
  <si>
    <t>1.8.2</t>
  </si>
  <si>
    <t>Grader 140G or similar.</t>
  </si>
  <si>
    <t>1.8.3</t>
  </si>
  <si>
    <r>
      <t xml:space="preserve">Front end loader - bucket capacity </t>
    </r>
    <r>
      <rPr>
        <sz val="9"/>
        <rFont val="Calibri"/>
        <family val="2"/>
      </rPr>
      <t>≤</t>
    </r>
    <r>
      <rPr>
        <sz val="9"/>
        <rFont val="Arial"/>
        <family val="2"/>
      </rPr>
      <t xml:space="preserve"> 1.5 m</t>
    </r>
    <r>
      <rPr>
        <vertAlign val="superscript"/>
        <sz val="9"/>
        <rFont val="Arial"/>
        <family val="2"/>
      </rPr>
      <t>3</t>
    </r>
    <r>
      <rPr>
        <sz val="9"/>
        <rFont val="Arial"/>
        <family val="2"/>
      </rPr>
      <t>.</t>
    </r>
  </si>
  <si>
    <t>1.8.4</t>
  </si>
  <si>
    <r>
      <t xml:space="preserve">Front end loader - bucket capacity </t>
    </r>
    <r>
      <rPr>
        <sz val="9"/>
        <rFont val="Calibri"/>
        <family val="2"/>
      </rPr>
      <t>&gt;</t>
    </r>
    <r>
      <rPr>
        <sz val="9"/>
        <rFont val="Arial"/>
        <family val="2"/>
      </rPr>
      <t xml:space="preserve"> 1.5 m</t>
    </r>
    <r>
      <rPr>
        <vertAlign val="superscript"/>
        <sz val="9"/>
        <rFont val="Arial"/>
        <family val="2"/>
      </rPr>
      <t>3</t>
    </r>
    <r>
      <rPr>
        <sz val="9"/>
        <rFont val="Arial"/>
        <family val="2"/>
      </rPr>
      <t>.</t>
    </r>
  </si>
  <si>
    <t>1.8.5</t>
  </si>
  <si>
    <r>
      <t>Tip truck - 5 m</t>
    </r>
    <r>
      <rPr>
        <vertAlign val="superscript"/>
        <sz val="9"/>
        <rFont val="Arial"/>
        <family val="2"/>
      </rPr>
      <t>3</t>
    </r>
    <r>
      <rPr>
        <sz val="9"/>
        <rFont val="Arial"/>
        <family val="2"/>
      </rPr>
      <t xml:space="preserve"> capacity</t>
    </r>
  </si>
  <si>
    <t>1.8.6</t>
  </si>
  <si>
    <r>
      <t>Tip truck - 10 m</t>
    </r>
    <r>
      <rPr>
        <vertAlign val="superscript"/>
        <sz val="9"/>
        <rFont val="Arial"/>
        <family val="2"/>
      </rPr>
      <t>3</t>
    </r>
    <r>
      <rPr>
        <sz val="9"/>
        <rFont val="Arial"/>
        <family val="2"/>
      </rPr>
      <t xml:space="preserve"> capacity</t>
    </r>
  </si>
  <si>
    <t>1.8.7</t>
  </si>
  <si>
    <t>Vibratory compactor roller - 13.5 ton</t>
  </si>
  <si>
    <t>1.8.8</t>
  </si>
  <si>
    <t>Transport cost per any unit of plant to deliver to site and</t>
  </si>
  <si>
    <t>remove from site for items 1.8.1 to 1.8.7</t>
  </si>
  <si>
    <t>1.9</t>
  </si>
  <si>
    <t>Plant - Small Equipment [Provisional]</t>
  </si>
  <si>
    <t>1.9.1</t>
  </si>
  <si>
    <t>Pedestrain roller - BW90 or similar.</t>
  </si>
  <si>
    <t>1.9.2</t>
  </si>
  <si>
    <t>Vibratory plate compactor.</t>
  </si>
  <si>
    <t>1.9.3</t>
  </si>
  <si>
    <t>Vibratory rammer.</t>
  </si>
  <si>
    <t>1.9.4</t>
  </si>
  <si>
    <t>remove from site for items 1.9.1 to 1.9.3</t>
  </si>
  <si>
    <t>Supply handle and install yard connection pipes</t>
  </si>
  <si>
    <t xml:space="preserve">Intermediate excavation </t>
  </si>
  <si>
    <t xml:space="preserve">Hard rock excavation </t>
  </si>
  <si>
    <t xml:space="preserve">trench bottom </t>
  </si>
  <si>
    <t xml:space="preserve">pits </t>
  </si>
  <si>
    <t xml:space="preserve">Limited overhaul (0,5 to 1,0km) </t>
  </si>
  <si>
    <t xml:space="preserve">Long overhaul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</si>
</sst>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R&quot;* #,##0.00_-;\-&quot;R&quot;* #,##0.00_-;_-&quot;R&quot;* &quot;-&quot;??_-;_-@_-"/>
    <numFmt numFmtId="43" formatCode="_-* #,##0.00_-;\-* #,##0.00_-;_-* &quot;-&quot;??_-;_-@_-"/>
    <numFmt numFmtId="164" formatCode="&quot;R&quot;\ #,##0.00;&quot;R&quot;\ \-#,##0.00"/>
    <numFmt numFmtId="165" formatCode="_ &quot;R&quot;\ * #,##0.00_ ;_ &quot;R&quot;\ * \-#,##0.00_ ;_ &quot;R&quot;\ * &quot;-&quot;??_ ;_ @_ "/>
    <numFmt numFmtId="166" formatCode="_ * #,##0.00_ ;_ * \-#,##0.00_ ;_ * &quot;-&quot;??_ ;_ @_ "/>
    <numFmt numFmtId="167" formatCode="_(&quot;$&quot;* #,##0.00_);_(&quot;$&quot;* \(#,##0.00\);_(&quot;$&quot;* &quot;-&quot;??_);_(@_)"/>
    <numFmt numFmtId="168" formatCode="_(* #,##0.00_);_(* \(#,##0.00\);_(* &quot;-&quot;??_);_(@_)"/>
    <numFmt numFmtId="169" formatCode="&quot;R&quot;\ #,##0.00_);\(&quot;R&quot;\ #,##0.00\)"/>
    <numFmt numFmtId="170" formatCode="&quot;R&quot;\ #,##0.00"/>
    <numFmt numFmtId="171" formatCode="0.0%"/>
    <numFmt numFmtId="172" formatCode="0;[Red]0"/>
    <numFmt numFmtId="173" formatCode="_ [$R-1C09]\ * #,##0.00_ ;_ [$R-1C09]\ * \-#,##0.00_ ;_ [$R-1C09]\ * &quot;-&quot;??_ ;_ @_ "/>
    <numFmt numFmtId="174" formatCode="_(* #,##0_);_(* \(#,##0\);_(* &quot;-&quot;??_);_(@_)"/>
    <numFmt numFmtId="175" formatCode="_-* #,##0_-;\-* #,##0_-;_-* &quot;-&quot;??_-;_-@_-"/>
    <numFmt numFmtId="176" formatCode="&quot;R&quot;#,##0.00"/>
    <numFmt numFmtId="177" formatCode="_-[$R-1C09]* #,##0.00_-;\-[$R-1C09]* #,##0.00_-;_-[$R-1C09]* &quot;-&quot;??_-;_-@_-"/>
  </numFmts>
  <fonts count="35"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b/>
      <u/>
      <sz val="9"/>
      <name val="Arial"/>
      <family val="2"/>
    </font>
    <font>
      <sz val="9"/>
      <name val="Arial"/>
      <family val="2"/>
    </font>
    <font>
      <u/>
      <sz val="9"/>
      <name val="Arial"/>
      <family val="2"/>
    </font>
    <font>
      <b/>
      <sz val="9"/>
      <color indexed="12"/>
      <name val="Arial"/>
      <family val="2"/>
    </font>
    <font>
      <sz val="9"/>
      <color indexed="9"/>
      <name val="Arial"/>
      <family val="2"/>
    </font>
    <font>
      <sz val="10"/>
      <name val="Arial"/>
      <family val="2"/>
    </font>
    <font>
      <sz val="10"/>
      <name val="Arial"/>
      <family val="2"/>
    </font>
    <font>
      <sz val="9"/>
      <color rgb="FFFF0000"/>
      <name val="Arial"/>
      <family val="2"/>
    </font>
    <font>
      <u/>
      <sz val="10"/>
      <name val="Times New Roman"/>
      <family val="1"/>
    </font>
    <font>
      <b/>
      <sz val="9"/>
      <color rgb="FFFF0000"/>
      <name val="Arial"/>
      <family val="2"/>
    </font>
    <font>
      <sz val="9"/>
      <color theme="1"/>
      <name val="Arial"/>
      <family val="2"/>
    </font>
    <font>
      <sz val="8"/>
      <name val="Arial"/>
      <family val="2"/>
    </font>
    <font>
      <u/>
      <sz val="9"/>
      <color theme="1"/>
      <name val="Arial"/>
      <family val="2"/>
    </font>
    <font>
      <sz val="10"/>
      <color theme="1"/>
      <name val="Arial"/>
      <family val="2"/>
    </font>
    <font>
      <sz val="10"/>
      <color rgb="FFFF0000"/>
      <name val="Arial"/>
      <family val="2"/>
    </font>
    <font>
      <b/>
      <sz val="10"/>
      <color rgb="FFFF0000"/>
      <name val="Arial"/>
      <family val="2"/>
    </font>
    <font>
      <sz val="8"/>
      <color rgb="FFFF0000"/>
      <name val="Arial"/>
      <family val="2"/>
    </font>
    <font>
      <b/>
      <sz val="9"/>
      <color theme="1"/>
      <name val="Arial"/>
      <family val="2"/>
    </font>
    <font>
      <sz val="8"/>
      <color theme="1"/>
      <name val="Arial"/>
      <family val="2"/>
    </font>
    <font>
      <b/>
      <sz val="8"/>
      <color theme="1"/>
      <name val="Arial"/>
      <family val="2"/>
    </font>
    <font>
      <b/>
      <u/>
      <sz val="8"/>
      <color theme="1"/>
      <name val="Arial"/>
      <family val="2"/>
    </font>
    <font>
      <i/>
      <sz val="8"/>
      <color theme="1"/>
      <name val="Arial"/>
      <family val="2"/>
    </font>
    <font>
      <b/>
      <sz val="10"/>
      <color theme="1"/>
      <name val="Arial"/>
      <family val="2"/>
    </font>
    <font>
      <sz val="9"/>
      <color theme="1"/>
      <name val="MS Sans Serif"/>
      <family val="2"/>
    </font>
    <font>
      <b/>
      <u/>
      <sz val="9"/>
      <color theme="1"/>
      <name val="Arial"/>
      <family val="2"/>
    </font>
    <font>
      <vertAlign val="superscript"/>
      <sz val="9"/>
      <color theme="1"/>
      <name val="Arial"/>
      <family val="2"/>
    </font>
    <font>
      <b/>
      <i/>
      <sz val="9"/>
      <name val="Arial"/>
      <family val="2"/>
    </font>
    <font>
      <i/>
      <sz val="9"/>
      <name val="Arial"/>
      <family val="2"/>
    </font>
    <font>
      <sz val="9"/>
      <name val="Calibri"/>
      <family val="2"/>
    </font>
    <font>
      <vertAlign val="superscript"/>
      <sz val="9"/>
      <name val="Arial"/>
      <family val="2"/>
    </font>
  </fonts>
  <fills count="3">
    <fill>
      <patternFill patternType="none"/>
    </fill>
    <fill>
      <patternFill patternType="gray125"/>
    </fill>
    <fill>
      <patternFill patternType="solid">
        <fgColor indexed="43"/>
        <bgColor indexed="64"/>
      </patternFill>
    </fill>
  </fills>
  <borders count="64">
    <border>
      <left/>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8"/>
      </right>
      <top style="medium">
        <color indexed="64"/>
      </top>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ashed">
        <color indexed="64"/>
      </bottom>
      <diagonal/>
    </border>
    <border>
      <left/>
      <right style="thin">
        <color indexed="64"/>
      </right>
      <top/>
      <bottom style="hair">
        <color indexed="64"/>
      </bottom>
      <diagonal/>
    </border>
    <border>
      <left/>
      <right style="thin">
        <color indexed="64"/>
      </right>
      <top style="medium">
        <color indexed="64"/>
      </top>
      <bottom style="hair">
        <color indexed="64"/>
      </bottom>
      <diagonal/>
    </border>
  </borders>
  <cellStyleXfs count="21">
    <xf numFmtId="0" fontId="0" fillId="0" borderId="0"/>
    <xf numFmtId="168" fontId="3" fillId="0" borderId="0" applyFont="0" applyFill="0" applyBorder="0" applyAlignment="0" applyProtection="0"/>
    <xf numFmtId="167" fontId="3" fillId="0" borderId="0" applyFont="0" applyFill="0" applyBorder="0" applyAlignment="0" applyProtection="0"/>
    <xf numFmtId="167" fontId="11" fillId="0" borderId="0" applyFont="0" applyFill="0" applyBorder="0" applyAlignment="0" applyProtection="0"/>
    <xf numFmtId="167" fontId="10" fillId="0" borderId="0" applyFont="0" applyFill="0" applyBorder="0" applyAlignment="0" applyProtection="0"/>
    <xf numFmtId="0" fontId="10" fillId="0" borderId="0"/>
    <xf numFmtId="173" fontId="10" fillId="0" borderId="0"/>
    <xf numFmtId="173" fontId="6" fillId="0" borderId="0">
      <alignment vertical="top"/>
    </xf>
    <xf numFmtId="173" fontId="6" fillId="0" borderId="0">
      <alignment vertical="top"/>
    </xf>
    <xf numFmtId="9" fontId="3"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3" fillId="0" borderId="0"/>
    <xf numFmtId="168" fontId="10" fillId="0" borderId="0" applyFont="0" applyFill="0" applyBorder="0" applyAlignment="0" applyProtection="0"/>
    <xf numFmtId="0" fontId="3" fillId="0" borderId="0" applyNumberForma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cellStyleXfs>
  <cellXfs count="504">
    <xf numFmtId="0" fontId="0" fillId="0" borderId="0" xfId="0"/>
    <xf numFmtId="0" fontId="5" fillId="0" borderId="0" xfId="0" applyFont="1"/>
    <xf numFmtId="0" fontId="6" fillId="0" borderId="0" xfId="0" applyFont="1"/>
    <xf numFmtId="39" fontId="6" fillId="0" borderId="0" xfId="0" applyNumberFormat="1" applyFont="1"/>
    <xf numFmtId="4" fontId="6" fillId="0" borderId="0" xfId="0" applyNumberFormat="1" applyFont="1" applyAlignment="1">
      <alignment horizontal="center"/>
    </xf>
    <xf numFmtId="165" fontId="7" fillId="0" borderId="0" xfId="2" applyNumberFormat="1" applyFont="1" applyProtection="1"/>
    <xf numFmtId="165" fontId="5" fillId="0" borderId="0" xfId="2" applyNumberFormat="1" applyFont="1" applyProtection="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Continuous"/>
    </xf>
    <xf numFmtId="0" fontId="4" fillId="2" borderId="4" xfId="0" applyFont="1" applyFill="1" applyBorder="1" applyAlignment="1">
      <alignment horizontal="centerContinuous"/>
    </xf>
    <xf numFmtId="0" fontId="4" fillId="2" borderId="4" xfId="0" applyFont="1" applyFill="1" applyBorder="1" applyAlignment="1">
      <alignment horizontal="center"/>
    </xf>
    <xf numFmtId="0" fontId="4" fillId="2" borderId="5" xfId="0" applyFont="1" applyFill="1" applyBorder="1" applyAlignment="1">
      <alignment horizontal="center"/>
    </xf>
    <xf numFmtId="4" fontId="4" fillId="2" borderId="6" xfId="0" applyNumberFormat="1" applyFont="1" applyFill="1" applyBorder="1" applyAlignment="1">
      <alignment horizontal="center"/>
    </xf>
    <xf numFmtId="165" fontId="4" fillId="2" borderId="6" xfId="0" applyNumberFormat="1"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xf numFmtId="0" fontId="4" fillId="2" borderId="10" xfId="0" applyFont="1" applyFill="1" applyBorder="1"/>
    <xf numFmtId="39" fontId="4" fillId="2" borderId="10" xfId="0" applyNumberFormat="1" applyFont="1" applyFill="1" applyBorder="1"/>
    <xf numFmtId="4" fontId="4" fillId="2" borderId="10" xfId="0" applyNumberFormat="1" applyFont="1" applyFill="1" applyBorder="1" applyAlignment="1">
      <alignment horizontal="center"/>
    </xf>
    <xf numFmtId="0" fontId="4" fillId="0" borderId="12" xfId="0" applyFont="1" applyBorder="1"/>
    <xf numFmtId="0" fontId="4" fillId="0" borderId="13" xfId="0" applyFont="1" applyBorder="1"/>
    <xf numFmtId="0" fontId="4" fillId="0" borderId="0" xfId="0" applyFont="1"/>
    <xf numFmtId="0" fontId="6" fillId="0" borderId="11" xfId="0" applyFont="1" applyBorder="1"/>
    <xf numFmtId="39" fontId="6" fillId="0" borderId="11" xfId="0" applyNumberFormat="1" applyFont="1" applyBorder="1"/>
    <xf numFmtId="165" fontId="6" fillId="0" borderId="6" xfId="0" applyNumberFormat="1" applyFont="1" applyBorder="1"/>
    <xf numFmtId="0" fontId="4" fillId="0" borderId="12" xfId="0" applyFont="1" applyBorder="1" applyAlignment="1">
      <alignment horizontal="left"/>
    </xf>
    <xf numFmtId="0" fontId="4" fillId="0" borderId="13" xfId="0" applyFont="1" applyBorder="1" applyAlignment="1">
      <alignment horizontal="left"/>
    </xf>
    <xf numFmtId="1" fontId="6" fillId="0" borderId="11" xfId="0" applyNumberFormat="1" applyFont="1" applyBorder="1"/>
    <xf numFmtId="165" fontId="6" fillId="0" borderId="14" xfId="0" applyNumberFormat="1" applyFont="1" applyBorder="1"/>
    <xf numFmtId="0" fontId="6" fillId="0" borderId="12" xfId="0" applyFont="1" applyBorder="1"/>
    <xf numFmtId="0" fontId="6" fillId="0" borderId="13" xfId="0" applyFont="1" applyBorder="1"/>
    <xf numFmtId="0" fontId="6" fillId="0" borderId="11" xfId="0" applyFont="1" applyBorder="1" applyAlignment="1">
      <alignment horizontal="centerContinuous"/>
    </xf>
    <xf numFmtId="0" fontId="6" fillId="0" borderId="11" xfId="0" applyFont="1" applyBorder="1" applyAlignment="1">
      <alignment horizontal="center"/>
    </xf>
    <xf numFmtId="1" fontId="6" fillId="0" borderId="11" xfId="9" applyNumberFormat="1" applyFont="1" applyBorder="1" applyAlignment="1" applyProtection="1">
      <alignment horizontal="center"/>
    </xf>
    <xf numFmtId="1" fontId="6" fillId="0" borderId="11" xfId="0" applyNumberFormat="1" applyFont="1" applyBorder="1" applyAlignment="1">
      <alignment horizontal="center"/>
    </xf>
    <xf numFmtId="0" fontId="6" fillId="0" borderId="13" xfId="0" applyFont="1" applyBorder="1" applyAlignment="1">
      <alignment horizontal="center"/>
    </xf>
    <xf numFmtId="0" fontId="6" fillId="0" borderId="0" xfId="0" applyFont="1" applyAlignment="1">
      <alignment horizontal="left"/>
    </xf>
    <xf numFmtId="0" fontId="6" fillId="0" borderId="11" xfId="0" applyFont="1" applyBorder="1" applyAlignment="1">
      <alignment horizontal="left"/>
    </xf>
    <xf numFmtId="4" fontId="4" fillId="2" borderId="15" xfId="0" applyNumberFormat="1" applyFont="1" applyFill="1" applyBorder="1" applyAlignment="1">
      <alignment horizontal="center" vertical="center"/>
    </xf>
    <xf numFmtId="165" fontId="6" fillId="0" borderId="16" xfId="2" applyNumberFormat="1" applyFont="1" applyBorder="1" applyAlignment="1" applyProtection="1">
      <alignment vertical="center"/>
    </xf>
    <xf numFmtId="165" fontId="6" fillId="0" borderId="0" xfId="2" applyNumberFormat="1" applyFont="1" applyBorder="1" applyProtection="1"/>
    <xf numFmtId="4" fontId="4" fillId="2" borderId="17" xfId="0" applyNumberFormat="1" applyFont="1" applyFill="1" applyBorder="1" applyAlignment="1">
      <alignment horizontal="center"/>
    </xf>
    <xf numFmtId="165" fontId="6" fillId="0" borderId="16" xfId="2" applyNumberFormat="1" applyFont="1" applyBorder="1"/>
    <xf numFmtId="0" fontId="4" fillId="0" borderId="13" xfId="0" applyFont="1" applyBorder="1" applyAlignment="1">
      <alignment horizontal="center"/>
    </xf>
    <xf numFmtId="0" fontId="4" fillId="0" borderId="13" xfId="0" applyFont="1" applyBorder="1" applyAlignment="1" applyProtection="1">
      <alignment horizontal="center"/>
      <protection locked="0"/>
    </xf>
    <xf numFmtId="0" fontId="6" fillId="0" borderId="13" xfId="0" applyFont="1" applyBorder="1" applyAlignment="1">
      <alignment horizontal="left"/>
    </xf>
    <xf numFmtId="39" fontId="6" fillId="0" borderId="11" xfId="0" applyNumberFormat="1" applyFont="1" applyBorder="1" applyAlignment="1">
      <alignment horizontal="center"/>
    </xf>
    <xf numFmtId="0" fontId="6" fillId="0" borderId="13" xfId="0" applyFont="1" applyBorder="1" applyProtection="1">
      <protection locked="0"/>
    </xf>
    <xf numFmtId="0" fontId="6" fillId="0" borderId="0" xfId="0" applyFont="1" applyProtection="1">
      <protection locked="0"/>
    </xf>
    <xf numFmtId="0" fontId="6" fillId="0" borderId="18" xfId="0" applyFont="1" applyBorder="1"/>
    <xf numFmtId="0" fontId="6" fillId="0" borderId="14" xfId="0" applyFont="1" applyBorder="1" applyAlignment="1">
      <alignment horizontal="center"/>
    </xf>
    <xf numFmtId="172" fontId="6" fillId="0" borderId="11" xfId="0" quotePrefix="1" applyNumberFormat="1" applyFont="1" applyBorder="1" applyAlignment="1">
      <alignment horizontal="center"/>
    </xf>
    <xf numFmtId="171" fontId="6" fillId="0" borderId="0" xfId="9" applyNumberFormat="1" applyFont="1" applyBorder="1" applyAlignment="1" applyProtection="1">
      <alignment horizontal="center"/>
    </xf>
    <xf numFmtId="4" fontId="6" fillId="0" borderId="11" xfId="0" applyNumberFormat="1" applyFont="1" applyBorder="1" applyAlignment="1">
      <alignment horizontal="center"/>
    </xf>
    <xf numFmtId="9" fontId="6" fillId="0" borderId="0" xfId="9" applyFont="1" applyBorder="1" applyAlignment="1" applyProtection="1">
      <alignment horizontal="center"/>
    </xf>
    <xf numFmtId="0" fontId="6" fillId="0" borderId="19" xfId="0" applyFont="1" applyBorder="1"/>
    <xf numFmtId="39" fontId="6" fillId="0" borderId="13" xfId="0" applyNumberFormat="1" applyFont="1" applyBorder="1"/>
    <xf numFmtId="4" fontId="6" fillId="0" borderId="19" xfId="0" applyNumberFormat="1" applyFont="1" applyBorder="1" applyAlignment="1">
      <alignment horizontal="center"/>
    </xf>
    <xf numFmtId="0" fontId="8" fillId="0" borderId="13" xfId="0" applyFont="1" applyBorder="1" applyAlignment="1" applyProtection="1">
      <alignment horizontal="center"/>
      <protection locked="0"/>
    </xf>
    <xf numFmtId="0" fontId="4" fillId="0" borderId="19" xfId="0" applyFont="1" applyBorder="1"/>
    <xf numFmtId="0" fontId="6" fillId="0" borderId="12" xfId="0" applyFont="1" applyBorder="1" applyAlignment="1">
      <alignment horizontal="left"/>
    </xf>
    <xf numFmtId="171" fontId="6" fillId="0" borderId="0" xfId="9" applyNumberFormat="1" applyFont="1" applyBorder="1" applyAlignment="1">
      <alignment horizontal="center"/>
    </xf>
    <xf numFmtId="165" fontId="9" fillId="0" borderId="14" xfId="0" applyNumberFormat="1" applyFont="1" applyBorder="1"/>
    <xf numFmtId="0" fontId="6" fillId="0" borderId="20" xfId="0" applyFont="1" applyBorder="1"/>
    <xf numFmtId="0" fontId="6" fillId="0" borderId="12" xfId="0" applyFont="1" applyBorder="1" applyAlignment="1">
      <alignment horizontal="center"/>
    </xf>
    <xf numFmtId="0" fontId="5" fillId="0" borderId="18" xfId="0" applyFont="1" applyBorder="1" applyAlignment="1">
      <alignment horizontal="left"/>
    </xf>
    <xf numFmtId="0" fontId="6" fillId="0" borderId="18" xfId="0" applyFont="1" applyBorder="1" applyAlignment="1">
      <alignment horizontal="left"/>
    </xf>
    <xf numFmtId="0" fontId="6" fillId="0" borderId="0" xfId="0" applyFont="1" applyAlignment="1">
      <alignment horizontal="center"/>
    </xf>
    <xf numFmtId="0" fontId="6" fillId="0" borderId="20" xfId="0" applyFont="1" applyBorder="1" applyAlignment="1">
      <alignment horizontal="left"/>
    </xf>
    <xf numFmtId="165" fontId="6" fillId="0" borderId="0" xfId="0" applyNumberFormat="1" applyFont="1"/>
    <xf numFmtId="4" fontId="6" fillId="0" borderId="0" xfId="0" applyNumberFormat="1" applyFont="1"/>
    <xf numFmtId="165" fontId="6" fillId="0" borderId="0" xfId="2" applyNumberFormat="1" applyFont="1"/>
    <xf numFmtId="9" fontId="6" fillId="0" borderId="0" xfId="9" applyFont="1"/>
    <xf numFmtId="0" fontId="6" fillId="0" borderId="21" xfId="0" applyFont="1" applyBorder="1"/>
    <xf numFmtId="0" fontId="6" fillId="0" borderId="22" xfId="0" applyFont="1" applyBorder="1"/>
    <xf numFmtId="39" fontId="6" fillId="0" borderId="22" xfId="0" applyNumberFormat="1" applyFont="1" applyBorder="1"/>
    <xf numFmtId="0" fontId="6" fillId="0" borderId="23" xfId="0" applyFont="1" applyBorder="1"/>
    <xf numFmtId="0" fontId="6" fillId="0" borderId="5" xfId="0" applyFont="1" applyBorder="1"/>
    <xf numFmtId="39" fontId="6" fillId="0" borderId="5" xfId="0" applyNumberFormat="1" applyFont="1" applyBorder="1"/>
    <xf numFmtId="4" fontId="7" fillId="0" borderId="0" xfId="0" applyNumberFormat="1" applyFont="1" applyAlignment="1">
      <alignment horizontal="center"/>
    </xf>
    <xf numFmtId="0" fontId="4" fillId="2" borderId="6" xfId="0" applyFont="1" applyFill="1" applyBorder="1" applyAlignment="1">
      <alignment horizontal="center"/>
    </xf>
    <xf numFmtId="169" fontId="6" fillId="0" borderId="14" xfId="0" applyNumberFormat="1" applyFont="1" applyBorder="1" applyAlignment="1">
      <alignment horizontal="right"/>
    </xf>
    <xf numFmtId="0" fontId="7" fillId="0" borderId="0" xfId="0" applyFont="1"/>
    <xf numFmtId="0" fontId="4" fillId="0" borderId="24" xfId="0" applyFont="1" applyBorder="1"/>
    <xf numFmtId="0" fontId="6" fillId="0" borderId="25" xfId="0" applyFont="1" applyBorder="1"/>
    <xf numFmtId="0" fontId="6" fillId="0" borderId="26" xfId="0" applyFont="1" applyBorder="1"/>
    <xf numFmtId="169" fontId="6" fillId="0" borderId="27" xfId="0" applyNumberFormat="1" applyFont="1" applyBorder="1" applyAlignment="1">
      <alignment horizontal="right"/>
    </xf>
    <xf numFmtId="165" fontId="6" fillId="0" borderId="16" xfId="0" applyNumberFormat="1" applyFont="1" applyBorder="1" applyAlignment="1">
      <alignment vertical="center"/>
    </xf>
    <xf numFmtId="0" fontId="7" fillId="0" borderId="0" xfId="0" applyFont="1" applyAlignment="1">
      <alignment horizontal="right"/>
    </xf>
    <xf numFmtId="0" fontId="6" fillId="0" borderId="0" xfId="0" applyFont="1" applyAlignment="1">
      <alignment horizontal="right"/>
    </xf>
    <xf numFmtId="0" fontId="4" fillId="2" borderId="10" xfId="0" applyFont="1" applyFill="1" applyBorder="1" applyAlignment="1">
      <alignment horizontal="center"/>
    </xf>
    <xf numFmtId="0" fontId="5" fillId="0" borderId="11" xfId="0" applyFont="1" applyBorder="1" applyAlignment="1">
      <alignment horizontal="left"/>
    </xf>
    <xf numFmtId="0" fontId="7" fillId="0" borderId="11" xfId="0" applyFont="1" applyBorder="1" applyAlignment="1">
      <alignment horizontal="left"/>
    </xf>
    <xf numFmtId="4" fontId="6" fillId="0" borderId="14" xfId="0" applyNumberFormat="1" applyFont="1" applyBorder="1" applyAlignment="1">
      <alignment horizontal="center"/>
    </xf>
    <xf numFmtId="0" fontId="6" fillId="0" borderId="14" xfId="0" applyFont="1" applyBorder="1"/>
    <xf numFmtId="0" fontId="6" fillId="0" borderId="27" xfId="0" applyFont="1" applyBorder="1"/>
    <xf numFmtId="4" fontId="6" fillId="0" borderId="27" xfId="0" applyNumberFormat="1" applyFont="1" applyBorder="1" applyAlignment="1">
      <alignment horizontal="center"/>
    </xf>
    <xf numFmtId="4" fontId="6" fillId="0" borderId="6" xfId="0" applyNumberFormat="1" applyFont="1" applyBorder="1" applyAlignment="1">
      <alignment horizontal="center"/>
    </xf>
    <xf numFmtId="170" fontId="6" fillId="0" borderId="14" xfId="0" applyNumberFormat="1" applyFont="1" applyBorder="1" applyAlignment="1">
      <alignment horizontal="right"/>
    </xf>
    <xf numFmtId="169" fontId="6" fillId="0" borderId="14" xfId="0" applyNumberFormat="1" applyFont="1" applyBorder="1" applyAlignment="1">
      <alignment horizontal="left"/>
    </xf>
    <xf numFmtId="0" fontId="4" fillId="0" borderId="14" xfId="0" applyFont="1" applyBorder="1"/>
    <xf numFmtId="0" fontId="4" fillId="2" borderId="11" xfId="0" applyFont="1" applyFill="1" applyBorder="1"/>
    <xf numFmtId="4" fontId="4" fillId="2" borderId="11" xfId="0" applyNumberFormat="1" applyFont="1" applyFill="1" applyBorder="1" applyAlignment="1">
      <alignment horizontal="center"/>
    </xf>
    <xf numFmtId="164" fontId="4" fillId="2" borderId="20" xfId="2" applyNumberFormat="1" applyFont="1" applyFill="1" applyBorder="1" applyProtection="1"/>
    <xf numFmtId="0" fontId="6" fillId="0" borderId="6" xfId="0" applyFont="1" applyBorder="1"/>
    <xf numFmtId="0" fontId="6" fillId="0" borderId="6" xfId="0" applyFont="1" applyBorder="1" applyAlignment="1">
      <alignment horizontal="right"/>
    </xf>
    <xf numFmtId="37" fontId="6" fillId="0" borderId="14" xfId="0" applyNumberFormat="1" applyFont="1" applyBorder="1" applyAlignment="1">
      <alignment horizontal="center"/>
    </xf>
    <xf numFmtId="0" fontId="6" fillId="0" borderId="22" xfId="0" applyFont="1" applyBorder="1" applyAlignment="1">
      <alignment horizontal="center"/>
    </xf>
    <xf numFmtId="164" fontId="4" fillId="2" borderId="28" xfId="0" applyNumberFormat="1" applyFont="1" applyFill="1" applyBorder="1"/>
    <xf numFmtId="4" fontId="4" fillId="2" borderId="29" xfId="0" applyNumberFormat="1" applyFont="1" applyFill="1" applyBorder="1" applyAlignment="1">
      <alignment horizontal="center"/>
    </xf>
    <xf numFmtId="169" fontId="6" fillId="0" borderId="20" xfId="0" applyNumberFormat="1" applyFont="1" applyBorder="1" applyAlignment="1">
      <alignment horizontal="right"/>
    </xf>
    <xf numFmtId="0" fontId="4" fillId="0" borderId="12" xfId="0" applyFont="1" applyBorder="1" applyAlignment="1">
      <alignment horizontal="center"/>
    </xf>
    <xf numFmtId="165" fontId="6" fillId="0" borderId="20" xfId="0" applyNumberFormat="1" applyFont="1" applyBorder="1"/>
    <xf numFmtId="0" fontId="4" fillId="0" borderId="14" xfId="0" applyFont="1" applyBorder="1" applyAlignment="1">
      <alignment horizontal="left"/>
    </xf>
    <xf numFmtId="0" fontId="4" fillId="0" borderId="11" xfId="0" applyFont="1" applyBorder="1" applyAlignment="1">
      <alignment horizontal="center"/>
    </xf>
    <xf numFmtId="4" fontId="4" fillId="0" borderId="11" xfId="0" applyNumberFormat="1" applyFont="1" applyBorder="1" applyAlignment="1">
      <alignment horizontal="center"/>
    </xf>
    <xf numFmtId="169" fontId="4" fillId="0" borderId="20" xfId="0" applyNumberFormat="1" applyFont="1" applyBorder="1" applyAlignment="1">
      <alignment horizontal="right"/>
    </xf>
    <xf numFmtId="4" fontId="4" fillId="2" borderId="30" xfId="0" applyNumberFormat="1" applyFont="1" applyFill="1" applyBorder="1" applyAlignment="1">
      <alignment horizontal="center" vertical="center"/>
    </xf>
    <xf numFmtId="0" fontId="4" fillId="0" borderId="0" xfId="0" applyFont="1" applyAlignment="1">
      <alignment horizontal="left"/>
    </xf>
    <xf numFmtId="0" fontId="6" fillId="0" borderId="27" xfId="0" applyFont="1" applyBorder="1" applyAlignment="1">
      <alignment horizontal="center"/>
    </xf>
    <xf numFmtId="165" fontId="6" fillId="0" borderId="27" xfId="0" applyNumberFormat="1" applyFont="1" applyBorder="1"/>
    <xf numFmtId="165" fontId="6" fillId="0" borderId="14" xfId="0" applyNumberFormat="1" applyFont="1" applyBorder="1" applyAlignment="1">
      <alignment horizontal="right"/>
    </xf>
    <xf numFmtId="0" fontId="5" fillId="0" borderId="20" xfId="0" applyFont="1" applyBorder="1"/>
    <xf numFmtId="0" fontId="10" fillId="0" borderId="14" xfId="0" applyFont="1" applyBorder="1" applyAlignment="1">
      <alignment horizontal="center"/>
    </xf>
    <xf numFmtId="0" fontId="10" fillId="0" borderId="20" xfId="0" applyFont="1" applyBorder="1" applyAlignment="1">
      <alignment horizontal="left"/>
    </xf>
    <xf numFmtId="0" fontId="10" fillId="0" borderId="14" xfId="0" applyFont="1" applyBorder="1"/>
    <xf numFmtId="0" fontId="6" fillId="0" borderId="14" xfId="5" applyFont="1" applyBorder="1"/>
    <xf numFmtId="4" fontId="6" fillId="0" borderId="14" xfId="5" applyNumberFormat="1" applyFont="1" applyBorder="1" applyAlignment="1">
      <alignment horizontal="center"/>
    </xf>
    <xf numFmtId="0" fontId="6" fillId="0" borderId="18" xfId="0" applyFont="1" applyBorder="1" applyAlignment="1">
      <alignment horizontal="center"/>
    </xf>
    <xf numFmtId="0" fontId="6" fillId="0" borderId="1" xfId="0" applyFont="1" applyBorder="1"/>
    <xf numFmtId="0" fontId="6" fillId="0" borderId="12" xfId="0" applyFont="1" applyBorder="1" applyAlignment="1">
      <alignment horizontal="centerContinuous"/>
    </xf>
    <xf numFmtId="0" fontId="6" fillId="0" borderId="24" xfId="0" applyFont="1" applyBorder="1" applyAlignment="1">
      <alignment horizontal="center"/>
    </xf>
    <xf numFmtId="0" fontId="4" fillId="2" borderId="7" xfId="0" applyFont="1" applyFill="1" applyBorder="1"/>
    <xf numFmtId="37" fontId="6" fillId="0" borderId="12" xfId="0" applyNumberFormat="1" applyFont="1" applyBorder="1" applyAlignment="1">
      <alignment horizontal="center"/>
    </xf>
    <xf numFmtId="0" fontId="6" fillId="0" borderId="13" xfId="0" applyFont="1" applyBorder="1" applyAlignment="1">
      <alignment horizontal="left" wrapText="1"/>
    </xf>
    <xf numFmtId="4" fontId="6" fillId="0" borderId="13" xfId="0" applyNumberFormat="1" applyFont="1" applyBorder="1" applyAlignment="1">
      <alignment horizontal="center"/>
    </xf>
    <xf numFmtId="165" fontId="6" fillId="0" borderId="13" xfId="0" applyNumberFormat="1" applyFont="1" applyBorder="1"/>
    <xf numFmtId="171" fontId="6" fillId="0" borderId="13" xfId="9" applyNumberFormat="1" applyFont="1" applyBorder="1" applyAlignment="1">
      <alignment horizontal="center"/>
    </xf>
    <xf numFmtId="0" fontId="10" fillId="0" borderId="18" xfId="0" applyFont="1" applyBorder="1" applyAlignment="1">
      <alignment horizontal="left"/>
    </xf>
    <xf numFmtId="0" fontId="12" fillId="0" borderId="0" xfId="0" applyFont="1"/>
    <xf numFmtId="165" fontId="6" fillId="0" borderId="0" xfId="0" applyNumberFormat="1" applyFont="1" applyAlignment="1">
      <alignment horizontal="right"/>
    </xf>
    <xf numFmtId="168" fontId="6" fillId="0" borderId="0" xfId="1" applyFont="1"/>
    <xf numFmtId="0" fontId="4" fillId="2" borderId="17" xfId="0" applyFont="1" applyFill="1" applyBorder="1" applyAlignment="1">
      <alignment horizontal="right"/>
    </xf>
    <xf numFmtId="0" fontId="4" fillId="2" borderId="15" xfId="0" applyFont="1" applyFill="1" applyBorder="1" applyAlignment="1">
      <alignment horizontal="right" vertical="center"/>
    </xf>
    <xf numFmtId="0" fontId="6" fillId="0" borderId="20" xfId="0" applyFont="1" applyBorder="1" applyAlignment="1">
      <alignment wrapText="1"/>
    </xf>
    <xf numFmtId="0" fontId="10" fillId="0" borderId="0" xfId="0" applyFont="1"/>
    <xf numFmtId="0" fontId="6" fillId="0" borderId="0" xfId="5" applyFont="1"/>
    <xf numFmtId="0" fontId="6" fillId="0" borderId="14" xfId="0" applyFont="1" applyBorder="1" applyAlignment="1">
      <alignment horizontal="center" wrapText="1"/>
    </xf>
    <xf numFmtId="0" fontId="6" fillId="0" borderId="20" xfId="0" applyFont="1" applyBorder="1" applyAlignment="1">
      <alignment horizontal="left" wrapText="1"/>
    </xf>
    <xf numFmtId="2" fontId="6" fillId="0" borderId="14" xfId="0" applyNumberFormat="1" applyFont="1" applyBorder="1" applyAlignment="1">
      <alignment horizontal="center"/>
    </xf>
    <xf numFmtId="2" fontId="6" fillId="0" borderId="14" xfId="5" applyNumberFormat="1" applyFont="1" applyBorder="1" applyAlignment="1">
      <alignment horizontal="center" wrapText="1"/>
    </xf>
    <xf numFmtId="0" fontId="4" fillId="2" borderId="16" xfId="0" applyFont="1" applyFill="1" applyBorder="1" applyAlignment="1">
      <alignment horizontal="right" vertical="center"/>
    </xf>
    <xf numFmtId="4" fontId="4" fillId="2" borderId="16" xfId="0" applyNumberFormat="1" applyFont="1" applyFill="1" applyBorder="1" applyAlignment="1">
      <alignment horizontal="center" vertical="center"/>
    </xf>
    <xf numFmtId="0" fontId="12" fillId="0" borderId="0" xfId="5" applyFont="1"/>
    <xf numFmtId="0" fontId="4" fillId="0" borderId="22" xfId="0" applyFont="1" applyBorder="1"/>
    <xf numFmtId="165" fontId="4" fillId="2" borderId="20" xfId="0" applyNumberFormat="1" applyFont="1" applyFill="1" applyBorder="1"/>
    <xf numFmtId="165" fontId="4" fillId="2" borderId="20" xfId="2" applyNumberFormat="1" applyFont="1" applyFill="1" applyBorder="1" applyProtection="1"/>
    <xf numFmtId="0" fontId="4" fillId="2" borderId="42" xfId="0" applyFont="1" applyFill="1" applyBorder="1" applyAlignment="1">
      <alignment horizontal="center"/>
    </xf>
    <xf numFmtId="0" fontId="4" fillId="2" borderId="44" xfId="0" applyFont="1" applyFill="1" applyBorder="1" applyAlignment="1">
      <alignment horizontal="center"/>
    </xf>
    <xf numFmtId="0" fontId="4" fillId="2" borderId="45" xfId="0" applyFont="1" applyFill="1" applyBorder="1" applyAlignment="1">
      <alignment horizontal="centerContinuous"/>
    </xf>
    <xf numFmtId="0" fontId="4" fillId="2" borderId="41" xfId="0" applyFont="1" applyFill="1" applyBorder="1" applyAlignment="1">
      <alignment horizontal="center"/>
    </xf>
    <xf numFmtId="0" fontId="4" fillId="2" borderId="34" xfId="0" applyFont="1" applyFill="1" applyBorder="1" applyAlignment="1">
      <alignment horizontal="center"/>
    </xf>
    <xf numFmtId="4" fontId="4" fillId="2" borderId="38" xfId="0" applyNumberFormat="1" applyFont="1" applyFill="1" applyBorder="1" applyAlignment="1">
      <alignment horizontal="center"/>
    </xf>
    <xf numFmtId="165" fontId="4" fillId="2" borderId="39" xfId="0" applyNumberFormat="1" applyFont="1" applyFill="1" applyBorder="1" applyAlignment="1">
      <alignment horizontal="center"/>
    </xf>
    <xf numFmtId="0" fontId="4" fillId="2" borderId="46" xfId="0" applyFont="1" applyFill="1" applyBorder="1" applyAlignment="1">
      <alignment horizontal="center"/>
    </xf>
    <xf numFmtId="165" fontId="4" fillId="2" borderId="33" xfId="2" applyNumberFormat="1" applyFont="1" applyFill="1" applyBorder="1" applyProtection="1"/>
    <xf numFmtId="165" fontId="6" fillId="0" borderId="48" xfId="2" applyNumberFormat="1" applyFont="1" applyBorder="1"/>
    <xf numFmtId="0" fontId="6" fillId="0" borderId="43" xfId="0" applyFont="1" applyBorder="1" applyAlignment="1">
      <alignment horizontal="left"/>
    </xf>
    <xf numFmtId="165" fontId="6" fillId="0" borderId="40" xfId="0" applyNumberFormat="1" applyFont="1" applyBorder="1"/>
    <xf numFmtId="0" fontId="6" fillId="0" borderId="43" xfId="0" applyFont="1" applyBorder="1"/>
    <xf numFmtId="0" fontId="4" fillId="0" borderId="43" xfId="0" applyFont="1" applyBorder="1"/>
    <xf numFmtId="0" fontId="4" fillId="0" borderId="43" xfId="0" applyFont="1" applyBorder="1" applyAlignment="1">
      <alignment horizontal="left"/>
    </xf>
    <xf numFmtId="170" fontId="6" fillId="0" borderId="49" xfId="0" applyNumberFormat="1" applyFont="1" applyBorder="1" applyAlignment="1">
      <alignment horizontal="right"/>
    </xf>
    <xf numFmtId="165" fontId="9" fillId="0" borderId="40" xfId="0" applyNumberFormat="1" applyFont="1" applyBorder="1"/>
    <xf numFmtId="0" fontId="4" fillId="2" borderId="51" xfId="0" applyFont="1" applyFill="1" applyBorder="1" applyAlignment="1">
      <alignment horizontal="right" vertical="center"/>
    </xf>
    <xf numFmtId="4" fontId="4" fillId="2" borderId="51" xfId="0" applyNumberFormat="1" applyFont="1" applyFill="1" applyBorder="1" applyAlignment="1">
      <alignment horizontal="center" vertical="center"/>
    </xf>
    <xf numFmtId="165" fontId="6" fillId="0" borderId="52" xfId="2" applyNumberFormat="1" applyFont="1" applyBorder="1" applyAlignment="1" applyProtection="1">
      <alignment vertical="center"/>
    </xf>
    <xf numFmtId="4" fontId="4" fillId="2" borderId="4" xfId="0" applyNumberFormat="1" applyFont="1" applyFill="1" applyBorder="1" applyAlignment="1">
      <alignment horizontal="center"/>
    </xf>
    <xf numFmtId="164" fontId="4" fillId="2" borderId="31" xfId="0" applyNumberFormat="1" applyFont="1" applyFill="1" applyBorder="1" applyAlignment="1">
      <alignment horizontal="centerContinuous"/>
    </xf>
    <xf numFmtId="0" fontId="6" fillId="0" borderId="20" xfId="5" applyFont="1" applyBorder="1" applyAlignment="1">
      <alignment horizontal="right"/>
    </xf>
    <xf numFmtId="3" fontId="6" fillId="0" borderId="14" xfId="0" applyNumberFormat="1" applyFont="1" applyBorder="1" applyAlignment="1">
      <alignment horizontal="center"/>
    </xf>
    <xf numFmtId="4" fontId="4" fillId="2" borderId="53" xfId="0" applyNumberFormat="1" applyFont="1" applyFill="1" applyBorder="1" applyAlignment="1">
      <alignment horizontal="center" vertical="center"/>
    </xf>
    <xf numFmtId="165" fontId="6" fillId="0" borderId="12" xfId="0" applyNumberFormat="1" applyFont="1" applyBorder="1"/>
    <xf numFmtId="0" fontId="3" fillId="0" borderId="20" xfId="0" applyFont="1" applyBorder="1" applyAlignment="1">
      <alignment horizontal="left"/>
    </xf>
    <xf numFmtId="4" fontId="12" fillId="0" borderId="11" xfId="0" applyNumberFormat="1" applyFont="1" applyBorder="1" applyAlignment="1">
      <alignment horizontal="center"/>
    </xf>
    <xf numFmtId="4" fontId="14" fillId="0" borderId="11" xfId="0" applyNumberFormat="1" applyFont="1" applyBorder="1" applyAlignment="1">
      <alignment horizontal="center"/>
    </xf>
    <xf numFmtId="4" fontId="12" fillId="0" borderId="27" xfId="0" applyNumberFormat="1" applyFont="1" applyBorder="1" applyAlignment="1">
      <alignment horizontal="center"/>
    </xf>
    <xf numFmtId="0" fontId="6" fillId="0" borderId="32" xfId="0" applyFont="1" applyBorder="1" applyAlignment="1">
      <alignment horizontal="left"/>
    </xf>
    <xf numFmtId="174" fontId="6" fillId="0" borderId="0" xfId="1" applyNumberFormat="1" applyFont="1"/>
    <xf numFmtId="174" fontId="6" fillId="0" borderId="0" xfId="0" applyNumberFormat="1" applyFont="1"/>
    <xf numFmtId="9" fontId="6" fillId="0" borderId="0" xfId="0" applyNumberFormat="1" applyFont="1"/>
    <xf numFmtId="0" fontId="15" fillId="0" borderId="12" xfId="0" applyFont="1" applyBorder="1"/>
    <xf numFmtId="0" fontId="15" fillId="0" borderId="13" xfId="0" applyFont="1" applyBorder="1"/>
    <xf numFmtId="0" fontId="17" fillId="0" borderId="0" xfId="0" applyFont="1"/>
    <xf numFmtId="0" fontId="15" fillId="0" borderId="11" xfId="0" applyFont="1" applyBorder="1"/>
    <xf numFmtId="0" fontId="15" fillId="0" borderId="0" xfId="0" applyFont="1" applyAlignment="1">
      <alignment horizontal="center"/>
    </xf>
    <xf numFmtId="4" fontId="15" fillId="0" borderId="14" xfId="0" applyNumberFormat="1" applyFont="1" applyBorder="1" applyAlignment="1">
      <alignment horizontal="center"/>
    </xf>
    <xf numFmtId="169" fontId="15" fillId="0" borderId="14" xfId="0" applyNumberFormat="1" applyFont="1" applyBorder="1" applyAlignment="1">
      <alignment horizontal="right"/>
    </xf>
    <xf numFmtId="0" fontId="15" fillId="0" borderId="0" xfId="0" applyFont="1"/>
    <xf numFmtId="165" fontId="15" fillId="0" borderId="14" xfId="0" applyNumberFormat="1" applyFont="1" applyBorder="1"/>
    <xf numFmtId="3" fontId="6" fillId="0" borderId="11" xfId="0" applyNumberFormat="1" applyFont="1" applyBorder="1" applyAlignment="1">
      <alignment horizontal="center"/>
    </xf>
    <xf numFmtId="3" fontId="15" fillId="0" borderId="14" xfId="0" applyNumberFormat="1" applyFont="1" applyBorder="1" applyAlignment="1">
      <alignment horizontal="center"/>
    </xf>
    <xf numFmtId="0" fontId="6" fillId="0" borderId="0" xfId="0" applyFont="1" applyAlignment="1">
      <alignment wrapText="1"/>
    </xf>
    <xf numFmtId="0" fontId="19" fillId="0" borderId="0" xfId="0" applyFont="1"/>
    <xf numFmtId="0" fontId="21" fillId="0" borderId="14" xfId="0" applyFont="1" applyBorder="1" applyAlignment="1">
      <alignment horizontal="center" vertical="center"/>
    </xf>
    <xf numFmtId="0" fontId="21" fillId="0" borderId="14" xfId="0" applyFont="1" applyBorder="1" applyAlignment="1">
      <alignment horizontal="right" vertical="center"/>
    </xf>
    <xf numFmtId="0" fontId="21" fillId="0" borderId="14" xfId="5" applyFont="1" applyBorder="1" applyAlignment="1">
      <alignment horizontal="left"/>
    </xf>
    <xf numFmtId="0" fontId="21" fillId="0" borderId="14" xfId="5" applyFont="1" applyBorder="1" applyAlignment="1">
      <alignment horizontal="center"/>
    </xf>
    <xf numFmtId="0" fontId="21" fillId="0" borderId="20" xfId="5" applyFont="1" applyBorder="1" applyAlignment="1">
      <alignment horizontal="center"/>
    </xf>
    <xf numFmtId="168" fontId="21" fillId="0" borderId="0" xfId="1" applyFont="1" applyBorder="1" applyAlignment="1">
      <alignment horizontal="center"/>
    </xf>
    <xf numFmtId="0" fontId="21" fillId="0" borderId="14" xfId="0" applyFont="1" applyBorder="1" applyAlignment="1">
      <alignment horizontal="right" vertical="top"/>
    </xf>
    <xf numFmtId="0" fontId="19" fillId="0" borderId="0" xfId="0" applyFont="1" applyAlignment="1">
      <alignment vertical="top"/>
    </xf>
    <xf numFmtId="0" fontId="20" fillId="0" borderId="0" xfId="0" applyFont="1" applyAlignment="1">
      <alignment vertical="top"/>
    </xf>
    <xf numFmtId="0" fontId="19" fillId="0" borderId="0" xfId="0" applyFont="1" applyAlignment="1">
      <alignment vertical="center"/>
    </xf>
    <xf numFmtId="0" fontId="21" fillId="0" borderId="14" xfId="5" applyFont="1" applyBorder="1" applyAlignment="1">
      <alignment horizontal="left" wrapText="1"/>
    </xf>
    <xf numFmtId="168" fontId="21" fillId="0" borderId="14" xfId="1" applyFont="1" applyBorder="1" applyAlignment="1">
      <alignment horizontal="right"/>
    </xf>
    <xf numFmtId="168" fontId="19" fillId="0" borderId="0" xfId="1" applyFont="1"/>
    <xf numFmtId="165" fontId="12" fillId="0" borderId="0" xfId="5" applyNumberFormat="1" applyFont="1"/>
    <xf numFmtId="4" fontId="12" fillId="0" borderId="0" xfId="5" applyNumberFormat="1" applyFont="1"/>
    <xf numFmtId="0" fontId="14" fillId="0" borderId="0" xfId="5" applyFont="1"/>
    <xf numFmtId="4" fontId="12" fillId="0" borderId="0" xfId="5" applyNumberFormat="1" applyFont="1" applyAlignment="1">
      <alignment horizontal="center"/>
    </xf>
    <xf numFmtId="165" fontId="12" fillId="0" borderId="0" xfId="5" applyNumberFormat="1" applyFont="1" applyAlignment="1">
      <alignment horizontal="right"/>
    </xf>
    <xf numFmtId="0" fontId="12" fillId="0" borderId="0" xfId="5" applyFont="1" applyAlignment="1">
      <alignment horizontal="right"/>
    </xf>
    <xf numFmtId="0" fontId="6" fillId="0" borderId="20" xfId="5" applyFont="1" applyBorder="1" applyAlignment="1">
      <alignment wrapText="1"/>
    </xf>
    <xf numFmtId="3" fontId="6" fillId="0" borderId="20" xfId="0" applyNumberFormat="1" applyFont="1" applyBorder="1" applyAlignment="1">
      <alignment horizontal="center"/>
    </xf>
    <xf numFmtId="3" fontId="6" fillId="0" borderId="14" xfId="0" applyNumberFormat="1" applyFont="1" applyBorder="1"/>
    <xf numFmtId="44" fontId="6" fillId="0" borderId="0" xfId="0" applyNumberFormat="1" applyFont="1"/>
    <xf numFmtId="4" fontId="15" fillId="0" borderId="11" xfId="0" applyNumberFormat="1" applyFont="1" applyBorder="1" applyAlignment="1">
      <alignment horizontal="center"/>
    </xf>
    <xf numFmtId="0" fontId="15" fillId="0" borderId="14" xfId="0" applyFont="1" applyBorder="1" applyAlignment="1">
      <alignment horizontal="center"/>
    </xf>
    <xf numFmtId="0" fontId="15" fillId="0" borderId="14" xfId="0" applyFont="1" applyBorder="1"/>
    <xf numFmtId="3" fontId="15" fillId="0" borderId="14" xfId="0" applyNumberFormat="1" applyFont="1" applyBorder="1"/>
    <xf numFmtId="0" fontId="23" fillId="0" borderId="14" xfId="0" applyFont="1" applyBorder="1" applyAlignment="1">
      <alignment horizontal="center" vertical="center"/>
    </xf>
    <xf numFmtId="0" fontId="23" fillId="0" borderId="14" xfId="5" applyFont="1" applyBorder="1" applyAlignment="1">
      <alignment horizontal="left"/>
    </xf>
    <xf numFmtId="0" fontId="23" fillId="0" borderId="14" xfId="5" applyFont="1" applyBorder="1" applyAlignment="1">
      <alignment horizontal="center"/>
    </xf>
    <xf numFmtId="0" fontId="23" fillId="0" borderId="20" xfId="5" applyFont="1" applyBorder="1" applyAlignment="1">
      <alignment horizontal="center"/>
    </xf>
    <xf numFmtId="168" fontId="23" fillId="0" borderId="0" xfId="1" applyFont="1" applyBorder="1" applyAlignment="1">
      <alignment horizontal="center"/>
    </xf>
    <xf numFmtId="168" fontId="23" fillId="0" borderId="14" xfId="1" applyFont="1" applyBorder="1" applyAlignment="1">
      <alignment horizontal="right"/>
    </xf>
    <xf numFmtId="0" fontId="24" fillId="0" borderId="14" xfId="0" applyFont="1" applyBorder="1" applyAlignment="1">
      <alignment horizontal="center" vertical="center"/>
    </xf>
    <xf numFmtId="0" fontId="23" fillId="0" borderId="14" xfId="0" applyFont="1" applyBorder="1" applyAlignment="1">
      <alignment horizontal="center" vertical="center" wrapText="1"/>
    </xf>
    <xf numFmtId="0" fontId="25" fillId="0" borderId="14" xfId="5" applyFont="1" applyBorder="1" applyAlignment="1">
      <alignment horizontal="left"/>
    </xf>
    <xf numFmtId="0" fontId="23" fillId="0" borderId="14" xfId="0" applyFont="1" applyBorder="1" applyAlignment="1">
      <alignment vertical="center"/>
    </xf>
    <xf numFmtId="0" fontId="23" fillId="0" borderId="20" xfId="0" applyFont="1" applyBorder="1" applyAlignment="1">
      <alignment vertical="center"/>
    </xf>
    <xf numFmtId="168" fontId="23" fillId="0" borderId="18" xfId="1" applyFont="1" applyBorder="1" applyAlignment="1">
      <alignment vertical="center"/>
    </xf>
    <xf numFmtId="0" fontId="23" fillId="0" borderId="14" xfId="0" applyFont="1" applyBorder="1" applyAlignment="1">
      <alignment horizontal="right" vertical="center"/>
    </xf>
    <xf numFmtId="168" fontId="23" fillId="0" borderId="18" xfId="1" applyFont="1" applyBorder="1" applyAlignment="1">
      <alignment horizontal="center"/>
    </xf>
    <xf numFmtId="0" fontId="24" fillId="0" borderId="14" xfId="5" applyFont="1" applyBorder="1" applyAlignment="1">
      <alignment horizontal="left"/>
    </xf>
    <xf numFmtId="0" fontId="24" fillId="0" borderId="20" xfId="5" applyFont="1" applyBorder="1" applyAlignment="1">
      <alignment horizontal="center"/>
    </xf>
    <xf numFmtId="168" fontId="23" fillId="0" borderId="0" xfId="1" applyFont="1" applyBorder="1" applyAlignment="1">
      <alignment horizontal="center" vertical="center"/>
    </xf>
    <xf numFmtId="0" fontId="23" fillId="0" borderId="14" xfId="0" applyFont="1" applyBorder="1" applyAlignment="1">
      <alignment horizontal="center" vertical="top"/>
    </xf>
    <xf numFmtId="0" fontId="23" fillId="0" borderId="14" xfId="5" applyFont="1" applyBorder="1" applyAlignment="1">
      <alignment horizontal="left" vertical="center" wrapText="1"/>
    </xf>
    <xf numFmtId="168" fontId="23" fillId="0" borderId="0" xfId="1" applyFont="1" applyBorder="1" applyAlignment="1">
      <alignment vertical="center"/>
    </xf>
    <xf numFmtId="0" fontId="23" fillId="0" borderId="14" xfId="5" applyFont="1" applyBorder="1" applyAlignment="1">
      <alignment horizontal="left" wrapText="1"/>
    </xf>
    <xf numFmtId="0" fontId="24" fillId="0" borderId="6" xfId="0" applyFont="1" applyBorder="1" applyAlignment="1">
      <alignment horizontal="center" vertical="center"/>
    </xf>
    <xf numFmtId="0" fontId="23" fillId="0" borderId="6" xfId="0" applyFont="1" applyBorder="1" applyAlignment="1">
      <alignment horizontal="center" vertical="center"/>
    </xf>
    <xf numFmtId="0" fontId="24" fillId="0" borderId="6" xfId="0" applyFont="1" applyBorder="1" applyAlignment="1">
      <alignment vertical="center"/>
    </xf>
    <xf numFmtId="168" fontId="24" fillId="0" borderId="23" xfId="1" applyFont="1" applyBorder="1" applyAlignment="1">
      <alignment vertical="center"/>
    </xf>
    <xf numFmtId="168" fontId="24" fillId="0" borderId="6" xfId="1" applyFont="1" applyBorder="1" applyAlignment="1">
      <alignment vertical="center"/>
    </xf>
    <xf numFmtId="0" fontId="26" fillId="0" borderId="14" xfId="0" applyFont="1" applyBorder="1" applyAlignment="1">
      <alignment vertical="center" wrapText="1"/>
    </xf>
    <xf numFmtId="0" fontId="23" fillId="0" borderId="14" xfId="0" applyFont="1" applyBorder="1" applyAlignment="1">
      <alignment vertical="center" wrapText="1"/>
    </xf>
    <xf numFmtId="168" fontId="23" fillId="0" borderId="18" xfId="1" applyFont="1" applyBorder="1" applyAlignment="1">
      <alignment vertical="center" wrapText="1"/>
    </xf>
    <xf numFmtId="168" fontId="23" fillId="0" borderId="14" xfId="1" applyFont="1" applyBorder="1" applyAlignment="1">
      <alignment vertical="center" wrapText="1"/>
    </xf>
    <xf numFmtId="168" fontId="23" fillId="0" borderId="14" xfId="1" applyFont="1" applyBorder="1" applyAlignment="1">
      <alignment vertical="center"/>
    </xf>
    <xf numFmtId="0" fontId="23" fillId="0" borderId="14" xfId="0" applyFont="1" applyBorder="1" applyAlignment="1">
      <alignment horizontal="right" vertical="top"/>
    </xf>
    <xf numFmtId="0" fontId="23" fillId="0" borderId="14" xfId="0" applyFont="1" applyBorder="1" applyAlignment="1">
      <alignment horizontal="center" vertical="top" wrapText="1"/>
    </xf>
    <xf numFmtId="0" fontId="23" fillId="0" borderId="14" xfId="5" applyFont="1" applyBorder="1" applyAlignment="1">
      <alignment horizontal="left" vertical="top" wrapText="1"/>
    </xf>
    <xf numFmtId="168" fontId="23" fillId="0" borderId="14" xfId="1" applyFont="1" applyBorder="1" applyAlignment="1">
      <alignment horizontal="center"/>
    </xf>
    <xf numFmtId="0" fontId="24" fillId="0" borderId="14" xfId="0" applyFont="1" applyBorder="1" applyAlignment="1">
      <alignment horizontal="right" vertical="top"/>
    </xf>
    <xf numFmtId="0" fontId="24" fillId="0" borderId="14" xfId="0" applyFont="1" applyBorder="1" applyAlignment="1">
      <alignment horizontal="center" vertical="top" wrapText="1"/>
    </xf>
    <xf numFmtId="0" fontId="24" fillId="0" borderId="14" xfId="5" applyFont="1" applyBorder="1" applyAlignment="1">
      <alignment horizontal="left" vertical="top" wrapText="1" indent="1"/>
    </xf>
    <xf numFmtId="49" fontId="23" fillId="0" borderId="20" xfId="0" applyNumberFormat="1" applyFont="1" applyBorder="1" applyAlignment="1">
      <alignment horizontal="center" vertical="top"/>
    </xf>
    <xf numFmtId="0" fontId="23" fillId="0" borderId="20" xfId="5" applyFont="1" applyBorder="1" applyAlignment="1">
      <alignment horizontal="center" vertical="top"/>
    </xf>
    <xf numFmtId="168" fontId="23" fillId="0" borderId="0" xfId="1" applyFont="1" applyBorder="1" applyAlignment="1">
      <alignment horizontal="center" vertical="top"/>
    </xf>
    <xf numFmtId="168" fontId="23" fillId="0" borderId="14" xfId="1" applyFont="1" applyBorder="1" applyAlignment="1">
      <alignment horizontal="right" vertical="top"/>
    </xf>
    <xf numFmtId="0" fontId="23" fillId="0" borderId="14" xfId="5" applyFont="1" applyBorder="1" applyAlignment="1">
      <alignment horizontal="left" vertical="top" wrapText="1" indent="1"/>
    </xf>
    <xf numFmtId="49" fontId="23" fillId="0" borderId="20" xfId="0" applyNumberFormat="1" applyFont="1" applyBorder="1" applyAlignment="1">
      <alignment horizontal="center" vertical="center"/>
    </xf>
    <xf numFmtId="0" fontId="23" fillId="0" borderId="20" xfId="5" applyFont="1" applyBorder="1" applyAlignment="1">
      <alignment horizontal="center" vertical="center"/>
    </xf>
    <xf numFmtId="168" fontId="23" fillId="0" borderId="14" xfId="1" applyFont="1" applyBorder="1" applyAlignment="1">
      <alignment horizontal="right" vertical="center"/>
    </xf>
    <xf numFmtId="0" fontId="15" fillId="0" borderId="23" xfId="0" applyFont="1" applyBorder="1" applyAlignment="1">
      <alignment vertical="center"/>
    </xf>
    <xf numFmtId="0" fontId="22" fillId="0" borderId="5" xfId="0" applyFont="1" applyBorder="1" applyAlignment="1">
      <alignment vertical="center"/>
    </xf>
    <xf numFmtId="0" fontId="28" fillId="0" borderId="5" xfId="0" applyFont="1" applyBorder="1"/>
    <xf numFmtId="0" fontId="18" fillId="0" borderId="5" xfId="0" applyFont="1" applyBorder="1"/>
    <xf numFmtId="168" fontId="18" fillId="0" borderId="5" xfId="1" applyFont="1" applyBorder="1"/>
    <xf numFmtId="168" fontId="18" fillId="0" borderId="31" xfId="1" applyFont="1" applyBorder="1"/>
    <xf numFmtId="0" fontId="29" fillId="0" borderId="0" xfId="0" applyFont="1"/>
    <xf numFmtId="0" fontId="15" fillId="0" borderId="22" xfId="0" applyFont="1" applyBorder="1" applyAlignment="1">
      <alignment vertical="center"/>
    </xf>
    <xf numFmtId="0" fontId="28" fillId="0" borderId="22" xfId="0" applyFont="1" applyBorder="1"/>
    <xf numFmtId="0" fontId="18" fillId="0" borderId="22" xfId="0" applyFont="1" applyBorder="1"/>
    <xf numFmtId="168" fontId="18" fillId="0" borderId="22" xfId="1" applyFont="1" applyBorder="1"/>
    <xf numFmtId="168" fontId="18" fillId="0" borderId="32" xfId="1" applyFont="1" applyBorder="1"/>
    <xf numFmtId="0" fontId="18" fillId="0" borderId="0" xfId="0" applyFont="1"/>
    <xf numFmtId="168" fontId="18" fillId="0" borderId="0" xfId="1" applyFont="1" applyBorder="1"/>
    <xf numFmtId="168" fontId="18" fillId="0" borderId="20" xfId="1" applyFont="1" applyBorder="1"/>
    <xf numFmtId="0" fontId="12" fillId="0" borderId="14" xfId="0" applyFont="1" applyBorder="1"/>
    <xf numFmtId="0" fontId="23" fillId="0" borderId="14" xfId="15" applyFont="1" applyBorder="1" applyAlignment="1">
      <alignment vertical="center" wrapText="1"/>
    </xf>
    <xf numFmtId="168" fontId="23" fillId="0" borderId="14" xfId="1" applyFont="1" applyBorder="1" applyAlignment="1">
      <alignment horizontal="center" vertical="center"/>
    </xf>
    <xf numFmtId="49" fontId="23" fillId="0" borderId="20" xfId="0" applyNumberFormat="1" applyFont="1" applyBorder="1" applyAlignment="1">
      <alignment horizontal="center"/>
    </xf>
    <xf numFmtId="0" fontId="23" fillId="0" borderId="20" xfId="0" applyFont="1" applyBorder="1" applyAlignment="1">
      <alignment horizontal="center"/>
    </xf>
    <xf numFmtId="3" fontId="23" fillId="0" borderId="14" xfId="0" applyNumberFormat="1" applyFont="1" applyBorder="1" applyAlignment="1">
      <alignment horizontal="center"/>
    </xf>
    <xf numFmtId="168" fontId="23" fillId="0" borderId="18" xfId="1" applyFont="1" applyBorder="1"/>
    <xf numFmtId="166" fontId="23" fillId="0" borderId="20" xfId="5" applyNumberFormat="1" applyFont="1" applyBorder="1" applyAlignment="1">
      <alignment horizontal="center"/>
    </xf>
    <xf numFmtId="9" fontId="23" fillId="0" borderId="0" xfId="9" applyFont="1" applyBorder="1" applyAlignment="1">
      <alignment horizontal="center"/>
    </xf>
    <xf numFmtId="168" fontId="23" fillId="0" borderId="16" xfId="1" applyFont="1" applyBorder="1" applyAlignment="1">
      <alignment horizontal="right" vertical="center"/>
    </xf>
    <xf numFmtId="0" fontId="29" fillId="0" borderId="0" xfId="5" applyFont="1"/>
    <xf numFmtId="0" fontId="15" fillId="0" borderId="0" xfId="5" applyFont="1"/>
    <xf numFmtId="4" fontId="17" fillId="0" borderId="0" xfId="5" applyNumberFormat="1" applyFont="1" applyAlignment="1">
      <alignment horizontal="center"/>
    </xf>
    <xf numFmtId="4" fontId="15" fillId="0" borderId="0" xfId="5" applyNumberFormat="1" applyFont="1" applyAlignment="1">
      <alignment horizontal="center"/>
    </xf>
    <xf numFmtId="0" fontId="29" fillId="0" borderId="22" xfId="5" applyFont="1" applyBorder="1"/>
    <xf numFmtId="0" fontId="15" fillId="0" borderId="22" xfId="5" applyFont="1" applyBorder="1"/>
    <xf numFmtId="0" fontId="22" fillId="2" borderId="1" xfId="5" applyFont="1" applyFill="1" applyBorder="1" applyAlignment="1">
      <alignment horizontal="center"/>
    </xf>
    <xf numFmtId="0" fontId="22" fillId="2" borderId="2" xfId="5" applyFont="1" applyFill="1" applyBorder="1" applyAlignment="1">
      <alignment horizontal="center"/>
    </xf>
    <xf numFmtId="0" fontId="22" fillId="2" borderId="3" xfId="5" applyFont="1" applyFill="1" applyBorder="1" applyAlignment="1">
      <alignment horizontal="centerContinuous"/>
    </xf>
    <xf numFmtId="0" fontId="22" fillId="2" borderId="6" xfId="5" applyFont="1" applyFill="1" applyBorder="1" applyAlignment="1">
      <alignment horizontal="center"/>
    </xf>
    <xf numFmtId="0" fontId="22" fillId="2" borderId="5" xfId="5" applyFont="1" applyFill="1" applyBorder="1" applyAlignment="1">
      <alignment horizontal="center"/>
    </xf>
    <xf numFmtId="4" fontId="22" fillId="2" borderId="6" xfId="5" applyNumberFormat="1" applyFont="1" applyFill="1" applyBorder="1" applyAlignment="1">
      <alignment horizontal="center"/>
    </xf>
    <xf numFmtId="0" fontId="22" fillId="2" borderId="7" xfId="5" applyFont="1" applyFill="1" applyBorder="1" applyAlignment="1">
      <alignment horizontal="center"/>
    </xf>
    <xf numFmtId="0" fontId="22" fillId="2" borderId="8" xfId="5" applyFont="1" applyFill="1" applyBorder="1" applyAlignment="1">
      <alignment horizontal="center"/>
    </xf>
    <xf numFmtId="0" fontId="22" fillId="2" borderId="9" xfId="5" applyFont="1" applyFill="1" applyBorder="1"/>
    <xf numFmtId="0" fontId="22" fillId="2" borderId="27" xfId="5" applyFont="1" applyFill="1" applyBorder="1"/>
    <xf numFmtId="0" fontId="22" fillId="2" borderId="11" xfId="5" applyFont="1" applyFill="1" applyBorder="1"/>
    <xf numFmtId="4" fontId="22" fillId="2" borderId="11" xfId="5" applyNumberFormat="1" applyFont="1" applyFill="1" applyBorder="1" applyAlignment="1">
      <alignment horizontal="center"/>
    </xf>
    <xf numFmtId="164" fontId="22" fillId="2" borderId="20" xfId="4" applyNumberFormat="1" applyFont="1" applyFill="1" applyBorder="1" applyProtection="1"/>
    <xf numFmtId="0" fontId="22" fillId="0" borderId="12" xfId="5" applyFont="1" applyBorder="1"/>
    <xf numFmtId="0" fontId="22" fillId="0" borderId="13" xfId="5" applyFont="1" applyBorder="1"/>
    <xf numFmtId="0" fontId="22" fillId="0" borderId="0" xfId="5" applyFont="1"/>
    <xf numFmtId="0" fontId="15" fillId="0" borderId="14" xfId="5" applyFont="1" applyBorder="1"/>
    <xf numFmtId="0" fontId="15" fillId="0" borderId="31" xfId="5" applyFont="1" applyBorder="1"/>
    <xf numFmtId="4" fontId="15" fillId="0" borderId="6" xfId="5" applyNumberFormat="1" applyFont="1" applyBorder="1" applyAlignment="1">
      <alignment horizontal="center"/>
    </xf>
    <xf numFmtId="0" fontId="15" fillId="0" borderId="6" xfId="5" applyFont="1" applyBorder="1" applyAlignment="1">
      <alignment horizontal="right"/>
    </xf>
    <xf numFmtId="0" fontId="22" fillId="0" borderId="12" xfId="5" applyFont="1" applyBorder="1" applyAlignment="1">
      <alignment horizontal="left"/>
    </xf>
    <xf numFmtId="0" fontId="15" fillId="0" borderId="14" xfId="5" applyFont="1" applyBorder="1" applyAlignment="1">
      <alignment horizontal="center"/>
    </xf>
    <xf numFmtId="0" fontId="15" fillId="0" borderId="20" xfId="5" applyFont="1" applyBorder="1" applyAlignment="1">
      <alignment horizontal="center"/>
    </xf>
    <xf numFmtId="4" fontId="15" fillId="0" borderId="14" xfId="5" applyNumberFormat="1" applyFont="1" applyBorder="1" applyAlignment="1">
      <alignment horizontal="center"/>
    </xf>
    <xf numFmtId="169" fontId="15" fillId="0" borderId="14" xfId="5" applyNumberFormat="1" applyFont="1" applyBorder="1" applyAlignment="1">
      <alignment horizontal="right"/>
    </xf>
    <xf numFmtId="0" fontId="15" fillId="0" borderId="12" xfId="5" applyFont="1" applyBorder="1"/>
    <xf numFmtId="0" fontId="15" fillId="0" borderId="13" xfId="5" applyFont="1" applyBorder="1"/>
    <xf numFmtId="165" fontId="15" fillId="0" borderId="14" xfId="5" applyNumberFormat="1" applyFont="1" applyBorder="1"/>
    <xf numFmtId="0" fontId="15" fillId="0" borderId="19" xfId="5" applyFont="1" applyBorder="1"/>
    <xf numFmtId="0" fontId="15" fillId="0" borderId="0" xfId="5" applyFont="1" applyAlignment="1">
      <alignment wrapText="1"/>
    </xf>
    <xf numFmtId="0" fontId="22" fillId="0" borderId="14" xfId="5" applyFont="1" applyBorder="1"/>
    <xf numFmtId="0" fontId="22" fillId="0" borderId="12" xfId="5" applyFont="1" applyBorder="1" applyAlignment="1">
      <alignment horizontal="center"/>
    </xf>
    <xf numFmtId="0" fontId="15" fillId="0" borderId="11" xfId="5" applyFont="1" applyBorder="1" applyAlignment="1">
      <alignment horizontal="center"/>
    </xf>
    <xf numFmtId="4" fontId="15" fillId="0" borderId="11" xfId="5" applyNumberFormat="1" applyFont="1" applyBorder="1" applyAlignment="1">
      <alignment horizontal="center"/>
    </xf>
    <xf numFmtId="0" fontId="15" fillId="0" borderId="12" xfId="5" applyFont="1" applyBorder="1" applyAlignment="1">
      <alignment horizontal="center"/>
    </xf>
    <xf numFmtId="165" fontId="15" fillId="0" borderId="20" xfId="5" applyNumberFormat="1" applyFont="1" applyBorder="1"/>
    <xf numFmtId="169" fontId="15" fillId="0" borderId="20" xfId="5" applyNumberFormat="1" applyFont="1" applyBorder="1" applyAlignment="1">
      <alignment horizontal="right"/>
    </xf>
    <xf numFmtId="0" fontId="15" fillId="0" borderId="0" xfId="5" applyFont="1" applyAlignment="1">
      <alignment horizontal="left"/>
    </xf>
    <xf numFmtId="0" fontId="22" fillId="0" borderId="0" xfId="5" applyFont="1" applyAlignment="1">
      <alignment horizontal="left"/>
    </xf>
    <xf numFmtId="0" fontId="15" fillId="0" borderId="0" xfId="5" applyFont="1" applyAlignment="1">
      <alignment horizontal="left" wrapText="1"/>
    </xf>
    <xf numFmtId="0" fontId="15" fillId="0" borderId="27" xfId="5" applyFont="1" applyBorder="1" applyAlignment="1">
      <alignment horizontal="center"/>
    </xf>
    <xf numFmtId="0" fontId="22" fillId="2" borderId="15" xfId="5" applyFont="1" applyFill="1" applyBorder="1" applyAlignment="1">
      <alignment horizontal="right" vertical="center"/>
    </xf>
    <xf numFmtId="4" fontId="22" fillId="2" borderId="30" xfId="5" applyNumberFormat="1" applyFont="1" applyFill="1" applyBorder="1" applyAlignment="1">
      <alignment horizontal="center" vertical="center"/>
    </xf>
    <xf numFmtId="165" fontId="15" fillId="0" borderId="16" xfId="5" applyNumberFormat="1" applyFont="1" applyBorder="1" applyAlignment="1">
      <alignment vertical="center"/>
    </xf>
    <xf numFmtId="0" fontId="29" fillId="0" borderId="18" xfId="0" applyFont="1" applyBorder="1"/>
    <xf numFmtId="0" fontId="18" fillId="0" borderId="18" xfId="0" applyFont="1" applyBorder="1"/>
    <xf numFmtId="0" fontId="6" fillId="0" borderId="18" xfId="0" applyFont="1" applyBorder="1" applyAlignment="1">
      <alignment wrapText="1"/>
    </xf>
    <xf numFmtId="168" fontId="23" fillId="0" borderId="18" xfId="1" applyFont="1" applyBorder="1" applyAlignment="1">
      <alignment horizontal="center" vertical="center"/>
    </xf>
    <xf numFmtId="0" fontId="23" fillId="0" borderId="27" xfId="0" applyFont="1" applyBorder="1" applyAlignment="1">
      <alignment vertical="center"/>
    </xf>
    <xf numFmtId="0" fontId="23" fillId="0" borderId="27" xfId="0" applyFont="1" applyBorder="1" applyAlignment="1">
      <alignment horizontal="center" vertical="center"/>
    </xf>
    <xf numFmtId="168" fontId="23" fillId="0" borderId="21" xfId="1" applyFont="1" applyBorder="1" applyAlignment="1">
      <alignment horizontal="center" vertical="center"/>
    </xf>
    <xf numFmtId="168" fontId="23" fillId="0" borderId="27" xfId="1" applyFont="1" applyBorder="1" applyAlignment="1">
      <alignment horizontal="right" vertical="center"/>
    </xf>
    <xf numFmtId="168" fontId="23" fillId="0" borderId="14" xfId="0" applyNumberFormat="1" applyFont="1" applyBorder="1" applyAlignment="1">
      <alignment horizontal="center" vertical="center"/>
    </xf>
    <xf numFmtId="0" fontId="18" fillId="0" borderId="0" xfId="0" applyFont="1" applyAlignment="1">
      <alignment vertical="top"/>
    </xf>
    <xf numFmtId="0" fontId="23" fillId="0" borderId="20" xfId="0" applyFont="1" applyBorder="1" applyAlignment="1">
      <alignment horizontal="center" vertical="center"/>
    </xf>
    <xf numFmtId="0" fontId="18" fillId="0" borderId="0" xfId="0" applyFont="1" applyAlignment="1">
      <alignment vertical="center"/>
    </xf>
    <xf numFmtId="0" fontId="17" fillId="0" borderId="0" xfId="5" applyFont="1"/>
    <xf numFmtId="0" fontId="15" fillId="0" borderId="13" xfId="5" applyFont="1" applyBorder="1" applyAlignment="1">
      <alignment horizontal="left"/>
    </xf>
    <xf numFmtId="4" fontId="22" fillId="2" borderId="15" xfId="5" applyNumberFormat="1" applyFont="1" applyFill="1" applyBorder="1" applyAlignment="1">
      <alignment horizontal="center" vertical="center"/>
    </xf>
    <xf numFmtId="0" fontId="17" fillId="0" borderId="0" xfId="5" applyFont="1" applyAlignment="1">
      <alignment horizontal="right"/>
    </xf>
    <xf numFmtId="0" fontId="15" fillId="0" borderId="0" xfId="5" applyFont="1" applyAlignment="1">
      <alignment horizontal="right"/>
    </xf>
    <xf numFmtId="0" fontId="22" fillId="0" borderId="22" xfId="5" applyFont="1" applyBorder="1"/>
    <xf numFmtId="0" fontId="22" fillId="2" borderId="4" xfId="5" applyFont="1" applyFill="1" applyBorder="1" applyAlignment="1">
      <alignment horizontal="center"/>
    </xf>
    <xf numFmtId="4" fontId="22" fillId="2" borderId="4" xfId="5" applyNumberFormat="1" applyFont="1" applyFill="1" applyBorder="1" applyAlignment="1">
      <alignment horizontal="center"/>
    </xf>
    <xf numFmtId="164" fontId="22" fillId="2" borderId="31" xfId="5" applyNumberFormat="1" applyFont="1" applyFill="1" applyBorder="1" applyAlignment="1">
      <alignment horizontal="centerContinuous"/>
    </xf>
    <xf numFmtId="0" fontId="22" fillId="2" borderId="10" xfId="5" applyFont="1" applyFill="1" applyBorder="1" applyAlignment="1">
      <alignment horizontal="center"/>
    </xf>
    <xf numFmtId="0" fontId="22" fillId="2" borderId="10" xfId="5" applyFont="1" applyFill="1" applyBorder="1"/>
    <xf numFmtId="4" fontId="22" fillId="2" borderId="10" xfId="5" applyNumberFormat="1" applyFont="1" applyFill="1" applyBorder="1" applyAlignment="1">
      <alignment horizontal="center"/>
    </xf>
    <xf numFmtId="164" fontId="22" fillId="2" borderId="28" xfId="5" applyNumberFormat="1" applyFont="1" applyFill="1" applyBorder="1"/>
    <xf numFmtId="0" fontId="22" fillId="2" borderId="17" xfId="5" applyFont="1" applyFill="1" applyBorder="1" applyAlignment="1">
      <alignment horizontal="right"/>
    </xf>
    <xf numFmtId="4" fontId="22" fillId="2" borderId="29" xfId="5" applyNumberFormat="1" applyFont="1" applyFill="1" applyBorder="1" applyAlignment="1">
      <alignment horizontal="center"/>
    </xf>
    <xf numFmtId="0" fontId="15" fillId="0" borderId="6" xfId="5" applyFont="1" applyBorder="1"/>
    <xf numFmtId="0" fontId="15" fillId="0" borderId="1" xfId="5" applyFont="1" applyBorder="1" applyAlignment="1">
      <alignment horizontal="center"/>
    </xf>
    <xf numFmtId="0" fontId="15" fillId="0" borderId="6" xfId="5" applyFont="1" applyBorder="1" applyAlignment="1">
      <alignment horizontal="center"/>
    </xf>
    <xf numFmtId="0" fontId="15" fillId="0" borderId="14" xfId="5" applyFont="1" applyBorder="1" applyAlignment="1">
      <alignment horizontal="left"/>
    </xf>
    <xf numFmtId="168" fontId="23" fillId="0" borderId="0" xfId="1" applyFont="1" applyAlignment="1">
      <alignment horizontal="center" vertical="center"/>
    </xf>
    <xf numFmtId="3" fontId="6" fillId="0" borderId="0" xfId="0" applyNumberFormat="1" applyFont="1"/>
    <xf numFmtId="175" fontId="6" fillId="0" borderId="0" xfId="1" applyNumberFormat="1" applyFont="1"/>
    <xf numFmtId="175" fontId="6" fillId="0" borderId="0" xfId="0" applyNumberFormat="1" applyFont="1"/>
    <xf numFmtId="0" fontId="6" fillId="0" borderId="20" xfId="5" applyFont="1" applyBorder="1" applyAlignment="1">
      <alignment vertical="center" wrapText="1"/>
    </xf>
    <xf numFmtId="0" fontId="6" fillId="0" borderId="14" xfId="5" applyFont="1" applyBorder="1" applyAlignment="1">
      <alignment horizontal="center" vertical="center"/>
    </xf>
    <xf numFmtId="3" fontId="6" fillId="0" borderId="14" xfId="0" applyNumberFormat="1" applyFont="1" applyBorder="1" applyAlignment="1">
      <alignment horizontal="center" vertical="center"/>
    </xf>
    <xf numFmtId="4" fontId="6" fillId="0" borderId="14" xfId="5" applyNumberFormat="1" applyFont="1" applyBorder="1" applyAlignment="1">
      <alignment horizontal="center" vertical="center"/>
    </xf>
    <xf numFmtId="165" fontId="6" fillId="0" borderId="14" xfId="5" applyNumberFormat="1" applyFont="1" applyBorder="1" applyAlignment="1">
      <alignment vertical="center"/>
    </xf>
    <xf numFmtId="0" fontId="25" fillId="0" borderId="14" xfId="5" applyFont="1" applyBorder="1" applyAlignment="1">
      <alignment horizontal="left" vertical="center"/>
    </xf>
    <xf numFmtId="0" fontId="4" fillId="0" borderId="18" xfId="0" applyFont="1" applyBorder="1" applyAlignment="1">
      <alignment horizontal="left"/>
    </xf>
    <xf numFmtId="0" fontId="22" fillId="0" borderId="18" xfId="0" applyFont="1" applyBorder="1" applyAlignment="1">
      <alignment horizontal="left"/>
    </xf>
    <xf numFmtId="0" fontId="15" fillId="0" borderId="18" xfId="0" applyFont="1" applyBorder="1" applyAlignment="1">
      <alignment horizontal="left"/>
    </xf>
    <xf numFmtId="0" fontId="4" fillId="0" borderId="20" xfId="0" applyFont="1" applyBorder="1" applyAlignment="1">
      <alignment horizontal="left"/>
    </xf>
    <xf numFmtId="0" fontId="15" fillId="0" borderId="20" xfId="0" applyFont="1" applyBorder="1" applyAlignment="1">
      <alignment horizontal="left"/>
    </xf>
    <xf numFmtId="0" fontId="15" fillId="0" borderId="20" xfId="0" applyFont="1" applyBorder="1" applyAlignment="1">
      <alignment vertical="top" wrapText="1"/>
    </xf>
    <xf numFmtId="0" fontId="6" fillId="0" borderId="20" xfId="0" applyFont="1" applyBorder="1" applyAlignment="1">
      <alignment vertical="top" wrapText="1"/>
    </xf>
    <xf numFmtId="0" fontId="6" fillId="0" borderId="31" xfId="0" applyFont="1" applyBorder="1"/>
    <xf numFmtId="165" fontId="6" fillId="0" borderId="14" xfId="0" applyNumberFormat="1" applyFont="1" applyBorder="1" applyAlignment="1">
      <alignment horizontal="left"/>
    </xf>
    <xf numFmtId="0" fontId="6" fillId="0" borderId="23" xfId="0" applyFont="1" applyBorder="1" applyAlignment="1">
      <alignment horizontal="center"/>
    </xf>
    <xf numFmtId="0" fontId="6" fillId="0" borderId="5" xfId="0" applyFont="1" applyBorder="1" applyAlignment="1">
      <alignment horizontal="center"/>
    </xf>
    <xf numFmtId="165" fontId="6" fillId="0" borderId="31" xfId="0" applyNumberFormat="1" applyFont="1" applyBorder="1" applyAlignment="1">
      <alignment horizontal="center"/>
    </xf>
    <xf numFmtId="0" fontId="4" fillId="0" borderId="0" xfId="0" applyFont="1" applyAlignment="1">
      <alignment horizontal="center"/>
    </xf>
    <xf numFmtId="0" fontId="4" fillId="0" borderId="18" xfId="0" applyFont="1" applyBorder="1" applyAlignment="1">
      <alignment horizontal="center"/>
    </xf>
    <xf numFmtId="165" fontId="4" fillId="0" borderId="20" xfId="0" applyNumberFormat="1" applyFont="1" applyBorder="1" applyAlignment="1">
      <alignment horizontal="center"/>
    </xf>
    <xf numFmtId="0" fontId="5" fillId="0" borderId="0" xfId="0" applyFont="1" applyAlignment="1">
      <alignment horizontal="center"/>
    </xf>
    <xf numFmtId="0" fontId="4" fillId="0" borderId="18" xfId="0" applyFont="1" applyBorder="1"/>
    <xf numFmtId="0" fontId="4" fillId="0" borderId="54" xfId="0" applyFont="1" applyBorder="1"/>
    <xf numFmtId="0" fontId="6" fillId="0" borderId="34" xfId="0" applyFont="1" applyBorder="1"/>
    <xf numFmtId="165" fontId="6" fillId="0" borderId="57" xfId="0" applyNumberFormat="1" applyFont="1" applyBorder="1"/>
    <xf numFmtId="0" fontId="14" fillId="0" borderId="0" xfId="0" applyFont="1"/>
    <xf numFmtId="165" fontId="6" fillId="0" borderId="58" xfId="0" applyNumberFormat="1" applyFont="1" applyBorder="1"/>
    <xf numFmtId="165" fontId="6" fillId="0" borderId="59" xfId="1" applyNumberFormat="1" applyFont="1" applyFill="1" applyBorder="1"/>
    <xf numFmtId="165" fontId="14" fillId="0" borderId="0" xfId="0" applyNumberFormat="1" applyFont="1"/>
    <xf numFmtId="170" fontId="6" fillId="0" borderId="0" xfId="9" applyNumberFormat="1" applyFont="1"/>
    <xf numFmtId="165" fontId="6" fillId="0" borderId="58" xfId="1" applyNumberFormat="1" applyFont="1" applyFill="1" applyBorder="1"/>
    <xf numFmtId="170" fontId="6" fillId="0" borderId="0" xfId="1" applyNumberFormat="1" applyFont="1" applyFill="1" applyBorder="1"/>
    <xf numFmtId="165" fontId="6" fillId="0" borderId="59" xfId="1" applyNumberFormat="1" applyFont="1" applyFill="1" applyBorder="1" applyAlignment="1">
      <alignment horizontal="center"/>
    </xf>
    <xf numFmtId="173" fontId="6" fillId="0" borderId="0" xfId="0" applyNumberFormat="1" applyFont="1"/>
    <xf numFmtId="0" fontId="6" fillId="0" borderId="54" xfId="0" applyFont="1" applyBorder="1"/>
    <xf numFmtId="165" fontId="6" fillId="0" borderId="57" xfId="1" applyNumberFormat="1" applyFont="1" applyFill="1" applyBorder="1"/>
    <xf numFmtId="173" fontId="4" fillId="0" borderId="59" xfId="2" applyNumberFormat="1" applyFont="1" applyFill="1" applyBorder="1"/>
    <xf numFmtId="170" fontId="4" fillId="0" borderId="0" xfId="0" applyNumberFormat="1" applyFont="1"/>
    <xf numFmtId="165" fontId="4" fillId="0" borderId="58" xfId="1" applyNumberFormat="1" applyFont="1" applyFill="1" applyBorder="1"/>
    <xf numFmtId="165" fontId="4" fillId="0" borderId="59" xfId="1" applyNumberFormat="1" applyFont="1" applyFill="1" applyBorder="1"/>
    <xf numFmtId="166" fontId="6" fillId="0" borderId="0" xfId="0" applyNumberFormat="1" applyFont="1"/>
    <xf numFmtId="0" fontId="6" fillId="0" borderId="55" xfId="0" applyFont="1" applyBorder="1"/>
    <xf numFmtId="0" fontId="6" fillId="0" borderId="35" xfId="0" applyFont="1" applyBorder="1"/>
    <xf numFmtId="165" fontId="6" fillId="0" borderId="60" xfId="1" applyNumberFormat="1" applyFont="1" applyFill="1" applyBorder="1"/>
    <xf numFmtId="165" fontId="4" fillId="0" borderId="61" xfId="1" applyNumberFormat="1" applyFont="1" applyFill="1" applyBorder="1"/>
    <xf numFmtId="0" fontId="4" fillId="0" borderId="55" xfId="0" applyFont="1" applyBorder="1"/>
    <xf numFmtId="0" fontId="4" fillId="0" borderId="35" xfId="0" applyFont="1" applyBorder="1"/>
    <xf numFmtId="165" fontId="4" fillId="0" borderId="60" xfId="1" applyNumberFormat="1" applyFont="1" applyFill="1" applyBorder="1"/>
    <xf numFmtId="165" fontId="6" fillId="0" borderId="20" xfId="1" applyNumberFormat="1" applyFont="1" applyFill="1" applyBorder="1"/>
    <xf numFmtId="0" fontId="31" fillId="0" borderId="18" xfId="0" applyFont="1" applyBorder="1"/>
    <xf numFmtId="165" fontId="31" fillId="0" borderId="62" xfId="1" applyNumberFormat="1" applyFont="1" applyFill="1" applyBorder="1"/>
    <xf numFmtId="165" fontId="32" fillId="0" borderId="20" xfId="1" applyNumberFormat="1" applyFont="1" applyFill="1" applyBorder="1"/>
    <xf numFmtId="9" fontId="6" fillId="0" borderId="18" xfId="11" applyFont="1" applyFill="1" applyBorder="1" applyAlignment="1"/>
    <xf numFmtId="9" fontId="6" fillId="0" borderId="0" xfId="11" applyFont="1" applyFill="1" applyBorder="1"/>
    <xf numFmtId="9" fontId="15" fillId="0" borderId="0" xfId="11" applyFont="1" applyFill="1" applyBorder="1" applyAlignment="1">
      <alignment horizontal="center"/>
    </xf>
    <xf numFmtId="9" fontId="6" fillId="0" borderId="0" xfId="11" applyFont="1" applyFill="1" applyBorder="1" applyAlignment="1">
      <alignment horizontal="center"/>
    </xf>
    <xf numFmtId="168" fontId="6" fillId="0" borderId="18" xfId="1" applyFont="1" applyFill="1" applyBorder="1" applyAlignment="1"/>
    <xf numFmtId="9" fontId="15" fillId="0" borderId="0" xfId="11" applyFont="1" applyFill="1" applyBorder="1" applyAlignment="1"/>
    <xf numFmtId="43" fontId="6" fillId="0" borderId="0" xfId="0" applyNumberFormat="1" applyFont="1"/>
    <xf numFmtId="0" fontId="4" fillId="0" borderId="34" xfId="0" applyFont="1" applyBorder="1"/>
    <xf numFmtId="173" fontId="4" fillId="0" borderId="63" xfId="9" applyNumberFormat="1" applyFont="1" applyFill="1" applyBorder="1"/>
    <xf numFmtId="173" fontId="4" fillId="0" borderId="62" xfId="9" applyNumberFormat="1" applyFont="1" applyFill="1" applyBorder="1"/>
    <xf numFmtId="165" fontId="4" fillId="0" borderId="62" xfId="1" applyNumberFormat="1" applyFont="1" applyFill="1" applyBorder="1"/>
    <xf numFmtId="165" fontId="4" fillId="0" borderId="20" xfId="1" applyNumberFormat="1" applyFont="1" applyFill="1" applyBorder="1"/>
    <xf numFmtId="0" fontId="4" fillId="0" borderId="21" xfId="0" applyFont="1" applyBorder="1"/>
    <xf numFmtId="173" fontId="4" fillId="0" borderId="32" xfId="2" applyNumberFormat="1" applyFont="1" applyFill="1" applyBorder="1"/>
    <xf numFmtId="0" fontId="4" fillId="2" borderId="3" xfId="0" applyFont="1" applyFill="1" applyBorder="1" applyAlignment="1">
      <alignment horizontal="center"/>
    </xf>
    <xf numFmtId="176" fontId="6" fillId="0" borderId="0" xfId="0" applyNumberFormat="1" applyFont="1" applyAlignment="1">
      <alignment horizontal="center"/>
    </xf>
    <xf numFmtId="176" fontId="6" fillId="0" borderId="0" xfId="9" applyNumberFormat="1" applyFont="1" applyBorder="1" applyAlignment="1" applyProtection="1">
      <alignment horizontal="center"/>
    </xf>
    <xf numFmtId="176" fontId="6" fillId="0" borderId="19" xfId="0" applyNumberFormat="1" applyFont="1" applyBorder="1" applyAlignment="1">
      <alignment horizontal="center"/>
    </xf>
    <xf numFmtId="177" fontId="6" fillId="0" borderId="11" xfId="9" applyNumberFormat="1" applyFont="1" applyBorder="1" applyAlignment="1" applyProtection="1">
      <alignment horizontal="center"/>
    </xf>
    <xf numFmtId="176" fontId="6" fillId="0" borderId="11" xfId="0" applyNumberFormat="1" applyFont="1" applyBorder="1" applyAlignment="1">
      <alignment horizontal="center"/>
    </xf>
    <xf numFmtId="176" fontId="6" fillId="0" borderId="0" xfId="9" applyNumberFormat="1" applyFont="1" applyBorder="1" applyAlignment="1">
      <alignment horizontal="center"/>
    </xf>
    <xf numFmtId="39" fontId="6" fillId="0" borderId="18" xfId="0" applyNumberFormat="1" applyFont="1" applyBorder="1" applyAlignment="1">
      <alignment horizontal="center"/>
    </xf>
    <xf numFmtId="176" fontId="6" fillId="0" borderId="14" xfId="9" applyNumberFormat="1" applyFont="1" applyBorder="1" applyAlignment="1">
      <alignment horizontal="center"/>
    </xf>
    <xf numFmtId="4" fontId="6" fillId="0" borderId="18" xfId="0" applyNumberFormat="1" applyFont="1" applyBorder="1" applyAlignment="1">
      <alignment horizontal="center"/>
    </xf>
    <xf numFmtId="176" fontId="6" fillId="0" borderId="14" xfId="0" applyNumberFormat="1" applyFont="1" applyBorder="1" applyAlignment="1">
      <alignment horizontal="center"/>
    </xf>
    <xf numFmtId="176" fontId="6" fillId="0" borderId="13" xfId="9" applyNumberFormat="1" applyFont="1" applyBorder="1" applyAlignment="1">
      <alignment horizontal="center"/>
    </xf>
    <xf numFmtId="165" fontId="6" fillId="0" borderId="11" xfId="0" applyNumberFormat="1" applyFont="1" applyBorder="1"/>
    <xf numFmtId="177" fontId="23" fillId="0" borderId="14" xfId="1" applyNumberFormat="1" applyFont="1" applyBorder="1" applyAlignment="1">
      <alignment horizontal="right"/>
    </xf>
    <xf numFmtId="177" fontId="16" fillId="0" borderId="14" xfId="0" applyNumberFormat="1" applyFont="1" applyBorder="1"/>
    <xf numFmtId="0" fontId="4" fillId="2" borderId="50" xfId="0" applyFont="1" applyFill="1" applyBorder="1" applyAlignment="1">
      <alignment horizontal="right" vertical="center"/>
    </xf>
    <xf numFmtId="0" fontId="4" fillId="2" borderId="51" xfId="0" applyFont="1" applyFill="1" applyBorder="1" applyAlignment="1">
      <alignment horizontal="right" vertical="center"/>
    </xf>
    <xf numFmtId="0" fontId="6" fillId="0" borderId="14" xfId="0" applyFont="1" applyBorder="1" applyAlignment="1">
      <alignment horizontal="center" vertical="center"/>
    </xf>
    <xf numFmtId="0" fontId="6" fillId="0" borderId="11" xfId="0" applyFont="1" applyBorder="1" applyAlignment="1">
      <alignment horizontal="center"/>
    </xf>
    <xf numFmtId="0" fontId="6" fillId="0" borderId="11" xfId="0" applyFont="1" applyBorder="1" applyAlignment="1">
      <alignment horizontal="left"/>
    </xf>
    <xf numFmtId="0" fontId="4" fillId="2" borderId="36" xfId="0" applyFont="1" applyFill="1" applyBorder="1" applyAlignment="1">
      <alignment horizontal="right" vertical="center"/>
    </xf>
    <xf numFmtId="0" fontId="4" fillId="2" borderId="15" xfId="0" applyFont="1" applyFill="1" applyBorder="1" applyAlignment="1">
      <alignment horizontal="right" vertical="center"/>
    </xf>
    <xf numFmtId="0" fontId="4" fillId="2" borderId="37" xfId="0" applyFont="1" applyFill="1" applyBorder="1" applyAlignment="1">
      <alignment horizontal="right"/>
    </xf>
    <xf numFmtId="0" fontId="4" fillId="2" borderId="17" xfId="0" applyFont="1" applyFill="1" applyBorder="1" applyAlignment="1">
      <alignment horizontal="right"/>
    </xf>
    <xf numFmtId="0" fontId="4" fillId="2" borderId="47" xfId="0" applyFont="1" applyFill="1" applyBorder="1" applyAlignment="1">
      <alignment horizontal="right"/>
    </xf>
    <xf numFmtId="0" fontId="4" fillId="2" borderId="16" xfId="0" applyFont="1" applyFill="1" applyBorder="1" applyAlignment="1">
      <alignment horizontal="right" vertical="center"/>
    </xf>
    <xf numFmtId="0" fontId="4" fillId="0" borderId="22" xfId="0" applyFont="1" applyBorder="1" applyAlignment="1">
      <alignment horizontal="center"/>
    </xf>
    <xf numFmtId="0" fontId="22" fillId="0" borderId="22" xfId="5" applyFont="1" applyBorder="1" applyAlignment="1">
      <alignment horizontal="center"/>
    </xf>
    <xf numFmtId="0" fontId="22" fillId="2" borderId="36" xfId="5" applyFont="1" applyFill="1" applyBorder="1" applyAlignment="1">
      <alignment horizontal="right" vertical="center"/>
    </xf>
    <xf numFmtId="0" fontId="22" fillId="2" borderId="15" xfId="5" applyFont="1" applyFill="1" applyBorder="1" applyAlignment="1">
      <alignment horizontal="right" vertical="center"/>
    </xf>
    <xf numFmtId="0" fontId="22" fillId="2" borderId="37" xfId="5" applyFont="1" applyFill="1" applyBorder="1" applyAlignment="1">
      <alignment horizontal="right"/>
    </xf>
    <xf numFmtId="0" fontId="22" fillId="2" borderId="17" xfId="5" applyFont="1" applyFill="1" applyBorder="1" applyAlignment="1">
      <alignment horizontal="right"/>
    </xf>
    <xf numFmtId="0" fontId="22" fillId="2" borderId="22" xfId="5" applyFont="1" applyFill="1" applyBorder="1" applyAlignment="1">
      <alignment horizontal="right"/>
    </xf>
    <xf numFmtId="0" fontId="23" fillId="0" borderId="16" xfId="0" applyFont="1" applyBorder="1" applyAlignment="1">
      <alignment horizontal="left" vertical="center"/>
    </xf>
    <xf numFmtId="0" fontId="23" fillId="0" borderId="36" xfId="0" applyFont="1" applyBorder="1" applyAlignment="1">
      <alignment horizontal="left" vertical="center"/>
    </xf>
    <xf numFmtId="49" fontId="12" fillId="0" borderId="0" xfId="0" applyNumberFormat="1" applyFont="1" applyAlignment="1">
      <alignment horizontal="right" vertical="center"/>
    </xf>
    <xf numFmtId="0" fontId="27" fillId="0" borderId="0" xfId="0" applyFont="1" applyAlignment="1">
      <alignment horizontal="left" vertical="center"/>
    </xf>
    <xf numFmtId="0" fontId="22" fillId="0" borderId="22" xfId="0" applyFont="1" applyBorder="1" applyAlignment="1">
      <alignment horizontal="left" vertical="center"/>
    </xf>
    <xf numFmtId="0" fontId="22" fillId="0" borderId="22" xfId="0" applyFont="1" applyBorder="1" applyAlignment="1">
      <alignment horizontal="right" vertical="center"/>
    </xf>
    <xf numFmtId="0" fontId="4" fillId="0" borderId="18" xfId="0" applyFont="1" applyBorder="1" applyAlignment="1">
      <alignment horizontal="center"/>
    </xf>
    <xf numFmtId="0" fontId="4" fillId="0" borderId="0" xfId="0" applyFont="1" applyAlignment="1">
      <alignment horizontal="center"/>
    </xf>
    <xf numFmtId="0" fontId="4" fillId="0" borderId="20" xfId="0" applyFont="1" applyBorder="1" applyAlignment="1">
      <alignment horizontal="center"/>
    </xf>
    <xf numFmtId="0" fontId="5" fillId="0" borderId="18" xfId="0" applyFont="1" applyBorder="1" applyAlignment="1">
      <alignment horizontal="center"/>
    </xf>
    <xf numFmtId="0" fontId="5" fillId="0" borderId="0" xfId="0" applyFont="1" applyAlignment="1">
      <alignment horizontal="center"/>
    </xf>
    <xf numFmtId="0" fontId="5" fillId="0" borderId="20" xfId="0" applyFont="1" applyBorder="1" applyAlignment="1">
      <alignment horizontal="center"/>
    </xf>
    <xf numFmtId="0" fontId="4" fillId="0" borderId="35" xfId="0" applyFont="1" applyBorder="1" applyAlignment="1">
      <alignment horizontal="center"/>
    </xf>
    <xf numFmtId="0" fontId="4" fillId="0" borderId="56" xfId="0" applyFont="1" applyBorder="1" applyAlignment="1">
      <alignment horizontal="center"/>
    </xf>
    <xf numFmtId="0" fontId="6" fillId="0" borderId="0" xfId="0" quotePrefix="1" applyFont="1" applyAlignment="1">
      <alignment horizontal="center"/>
    </xf>
  </cellXfs>
  <cellStyles count="21">
    <cellStyle name="Comma" xfId="1" builtinId="3"/>
    <cellStyle name="Comma 2" xfId="14"/>
    <cellStyle name="Comma 3" xfId="18"/>
    <cellStyle name="Currency" xfId="2" builtinId="4"/>
    <cellStyle name="Currency 2" xfId="3"/>
    <cellStyle name="Currency 3" xfId="4"/>
    <cellStyle name="Currency 4" xfId="17"/>
    <cellStyle name="Normal" xfId="0" builtinId="0"/>
    <cellStyle name="Normal 2" xfId="5"/>
    <cellStyle name="Normal 2 2" xfId="6"/>
    <cellStyle name="Normal 3" xfId="16"/>
    <cellStyle name="Normal 4" xfId="7"/>
    <cellStyle name="Normal 5" xfId="19"/>
    <cellStyle name="Normal 7" xfId="8"/>
    <cellStyle name="normal_S10" xfId="15"/>
    <cellStyle name="OPSKRIFTE" xfId="13"/>
    <cellStyle name="Percent" xfId="9" builtinId="5"/>
    <cellStyle name="Percent 2" xfId="10"/>
    <cellStyle name="Percent 2 2" xfId="11"/>
    <cellStyle name="Percent 3" xfId="20"/>
    <cellStyle name="Percent 4"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9"/>
  <sheetViews>
    <sheetView tabSelected="1" workbookViewId="0">
      <selection activeCell="C9" sqref="C9"/>
    </sheetView>
  </sheetViews>
  <sheetFormatPr defaultColWidth="9.7109375" defaultRowHeight="12" x14ac:dyDescent="0.2"/>
  <cols>
    <col min="1" max="1" width="5.5703125" style="2" customWidth="1"/>
    <col min="2" max="2" width="9.85546875" style="2" customWidth="1"/>
    <col min="3" max="3" width="45" style="2" customWidth="1"/>
    <col min="4" max="4" width="6.85546875" style="2" customWidth="1"/>
    <col min="5" max="5" width="12.140625" style="3" customWidth="1"/>
    <col min="6" max="6" width="14.5703125" style="4" customWidth="1"/>
    <col min="7" max="7" width="14.140625" style="73" customWidth="1"/>
    <col min="8" max="8" width="2" style="2" customWidth="1"/>
    <col min="9" max="9" width="15.85546875" style="143" customWidth="1"/>
    <col min="10" max="10" width="9.7109375" style="2"/>
    <col min="11" max="11" width="14" style="2" bestFit="1" customWidth="1"/>
    <col min="12" max="16384" width="9.7109375" style="2"/>
  </cols>
  <sheetData>
    <row r="1" spans="1:7" ht="15" customHeight="1" x14ac:dyDescent="0.2">
      <c r="A1" s="1" t="s">
        <v>340</v>
      </c>
      <c r="B1" s="1"/>
      <c r="G1" s="5"/>
    </row>
    <row r="2" spans="1:7" ht="15" customHeight="1" x14ac:dyDescent="0.2">
      <c r="A2" s="1" t="s">
        <v>545</v>
      </c>
      <c r="B2" s="1"/>
      <c r="G2" s="5"/>
    </row>
    <row r="3" spans="1:7" ht="15" customHeight="1" x14ac:dyDescent="0.2">
      <c r="A3" s="1" t="s">
        <v>329</v>
      </c>
      <c r="B3" s="1"/>
      <c r="G3" s="6"/>
    </row>
    <row r="4" spans="1:7" ht="15" customHeight="1" x14ac:dyDescent="0.2">
      <c r="A4" s="1"/>
      <c r="B4" s="1"/>
      <c r="E4" s="23"/>
      <c r="F4"/>
      <c r="G4"/>
    </row>
    <row r="5" spans="1:7" ht="15" customHeight="1" x14ac:dyDescent="0.2">
      <c r="A5" s="7" t="s">
        <v>1</v>
      </c>
      <c r="B5" s="8" t="s">
        <v>2</v>
      </c>
      <c r="C5" s="456" t="s">
        <v>3</v>
      </c>
      <c r="D5" s="7" t="s">
        <v>4</v>
      </c>
      <c r="E5" s="12" t="s">
        <v>120</v>
      </c>
      <c r="F5" s="13" t="s">
        <v>5</v>
      </c>
      <c r="G5" s="14" t="s">
        <v>6</v>
      </c>
    </row>
    <row r="6" spans="1:7" ht="15" customHeight="1" x14ac:dyDescent="0.2">
      <c r="A6" s="15" t="s">
        <v>7</v>
      </c>
      <c r="B6" s="16" t="s">
        <v>70</v>
      </c>
      <c r="C6" s="17"/>
      <c r="D6" s="134"/>
      <c r="E6" s="19"/>
      <c r="F6" s="20"/>
      <c r="G6" s="157"/>
    </row>
    <row r="7" spans="1:7" ht="15" customHeight="1" x14ac:dyDescent="0.2">
      <c r="A7" s="21"/>
      <c r="B7" s="22"/>
      <c r="C7" s="23"/>
      <c r="D7" s="31"/>
      <c r="E7" s="25"/>
      <c r="G7" s="26"/>
    </row>
    <row r="8" spans="1:7" ht="15" customHeight="1" x14ac:dyDescent="0.2">
      <c r="A8" s="27" t="s">
        <v>9</v>
      </c>
      <c r="B8" s="28" t="s">
        <v>37</v>
      </c>
      <c r="C8" s="1" t="s">
        <v>71</v>
      </c>
      <c r="D8" s="31"/>
      <c r="E8" s="29"/>
      <c r="G8" s="30"/>
    </row>
    <row r="9" spans="1:7" ht="15" customHeight="1" x14ac:dyDescent="0.2">
      <c r="A9" s="31" t="s">
        <v>9</v>
      </c>
      <c r="B9" s="32" t="s">
        <v>72</v>
      </c>
      <c r="C9" s="2" t="s">
        <v>9</v>
      </c>
      <c r="D9" s="66" t="s">
        <v>9</v>
      </c>
      <c r="E9" s="29"/>
      <c r="G9" s="30"/>
    </row>
    <row r="10" spans="1:7" ht="15" customHeight="1" x14ac:dyDescent="0.2">
      <c r="A10" s="27" t="s">
        <v>547</v>
      </c>
      <c r="B10" s="28">
        <v>8.3000000000000007</v>
      </c>
      <c r="C10" s="23" t="s">
        <v>73</v>
      </c>
      <c r="D10" s="31"/>
      <c r="E10" s="29"/>
      <c r="G10" s="30"/>
    </row>
    <row r="11" spans="1:7" ht="15" customHeight="1" x14ac:dyDescent="0.2">
      <c r="A11" s="27"/>
      <c r="B11" s="28"/>
      <c r="C11" s="1"/>
      <c r="D11" s="31"/>
      <c r="E11" s="29"/>
      <c r="G11" s="30"/>
    </row>
    <row r="12" spans="1:7" ht="15" customHeight="1" x14ac:dyDescent="0.2">
      <c r="A12" s="27" t="s">
        <v>548</v>
      </c>
      <c r="B12" s="28"/>
      <c r="C12" s="23" t="s">
        <v>76</v>
      </c>
      <c r="D12" s="31"/>
      <c r="E12" s="29"/>
      <c r="G12" s="30"/>
    </row>
    <row r="13" spans="1:7" ht="15" customHeight="1" x14ac:dyDescent="0.2">
      <c r="A13" s="27"/>
      <c r="B13" s="28"/>
      <c r="C13" s="2" t="s">
        <v>9</v>
      </c>
      <c r="D13" s="66"/>
      <c r="E13" s="29"/>
      <c r="G13" s="30"/>
    </row>
    <row r="14" spans="1:7" ht="15" customHeight="1" x14ac:dyDescent="0.2">
      <c r="A14" s="62" t="s">
        <v>74</v>
      </c>
      <c r="B14" s="47" t="s">
        <v>75</v>
      </c>
      <c r="C14" s="2" t="s">
        <v>549</v>
      </c>
      <c r="D14" s="66" t="s">
        <v>12</v>
      </c>
      <c r="E14" s="35">
        <v>1</v>
      </c>
      <c r="G14" s="30"/>
    </row>
    <row r="15" spans="1:7" ht="15" customHeight="1" x14ac:dyDescent="0.2">
      <c r="A15" s="62"/>
      <c r="B15" s="47"/>
      <c r="D15" s="66"/>
      <c r="E15" s="36"/>
      <c r="G15" s="30"/>
    </row>
    <row r="16" spans="1:7" ht="15" customHeight="1" x14ac:dyDescent="0.2">
      <c r="A16" s="31" t="s">
        <v>81</v>
      </c>
      <c r="B16" s="47" t="s">
        <v>75</v>
      </c>
      <c r="C16" s="2" t="s">
        <v>550</v>
      </c>
      <c r="D16" s="66" t="s">
        <v>12</v>
      </c>
      <c r="E16" s="36">
        <v>1</v>
      </c>
      <c r="G16" s="30"/>
    </row>
    <row r="17" spans="1:7" ht="15" customHeight="1" x14ac:dyDescent="0.2">
      <c r="A17" s="31"/>
      <c r="B17" s="22" t="s">
        <v>9</v>
      </c>
      <c r="D17" s="135"/>
      <c r="E17" s="35"/>
      <c r="G17" s="30"/>
    </row>
    <row r="18" spans="1:7" ht="15" customHeight="1" x14ac:dyDescent="0.2">
      <c r="A18" s="21" t="s">
        <v>81</v>
      </c>
      <c r="B18" s="22" t="s">
        <v>26</v>
      </c>
      <c r="C18" s="23" t="s">
        <v>82</v>
      </c>
      <c r="D18" s="66"/>
      <c r="E18" s="36"/>
      <c r="G18" s="30"/>
    </row>
    <row r="19" spans="1:7" ht="15" customHeight="1" x14ac:dyDescent="0.2">
      <c r="A19" s="31" t="s">
        <v>9</v>
      </c>
      <c r="B19" s="32"/>
      <c r="C19" s="2" t="s">
        <v>9</v>
      </c>
      <c r="D19" s="66"/>
      <c r="E19" s="36"/>
      <c r="G19" s="30"/>
    </row>
    <row r="20" spans="1:7" ht="15" customHeight="1" x14ac:dyDescent="0.2">
      <c r="A20" s="31"/>
      <c r="B20" s="32" t="s">
        <v>83</v>
      </c>
      <c r="C20" s="2" t="s">
        <v>84</v>
      </c>
      <c r="D20" s="66"/>
      <c r="E20" s="36"/>
      <c r="G20" s="30"/>
    </row>
    <row r="21" spans="1:7" ht="15" customHeight="1" x14ac:dyDescent="0.2">
      <c r="A21" s="27" t="s">
        <v>9</v>
      </c>
      <c r="B21" s="28" t="s">
        <v>9</v>
      </c>
      <c r="C21" s="23" t="s">
        <v>9</v>
      </c>
      <c r="D21" s="31"/>
      <c r="E21" s="36"/>
      <c r="G21" s="30"/>
    </row>
    <row r="22" spans="1:7" ht="15" customHeight="1" x14ac:dyDescent="0.2">
      <c r="A22" s="31"/>
      <c r="B22" s="22" t="s">
        <v>9</v>
      </c>
      <c r="C22" s="2" t="s">
        <v>158</v>
      </c>
      <c r="D22" s="66" t="s">
        <v>12</v>
      </c>
      <c r="E22" s="36">
        <v>1</v>
      </c>
      <c r="G22" s="30"/>
    </row>
    <row r="23" spans="1:7" ht="15" customHeight="1" x14ac:dyDescent="0.2">
      <c r="A23" s="31"/>
      <c r="B23" s="22"/>
      <c r="D23" s="66"/>
      <c r="E23" s="36"/>
      <c r="G23" s="30"/>
    </row>
    <row r="24" spans="1:7" ht="15" customHeight="1" x14ac:dyDescent="0.2">
      <c r="A24" s="21" t="s">
        <v>9</v>
      </c>
      <c r="B24" s="22" t="s">
        <v>9</v>
      </c>
      <c r="C24" s="2" t="s">
        <v>85</v>
      </c>
      <c r="D24" s="66" t="s">
        <v>12</v>
      </c>
      <c r="E24" s="36">
        <v>1</v>
      </c>
      <c r="G24" s="30"/>
    </row>
    <row r="25" spans="1:7" ht="15" customHeight="1" x14ac:dyDescent="0.2">
      <c r="A25" s="21"/>
      <c r="B25" s="22"/>
      <c r="D25" s="66"/>
      <c r="E25" s="36"/>
      <c r="G25" s="30"/>
    </row>
    <row r="26" spans="1:7" ht="15" customHeight="1" x14ac:dyDescent="0.2">
      <c r="A26" s="31"/>
      <c r="B26" s="32"/>
      <c r="C26" s="2" t="s">
        <v>217</v>
      </c>
      <c r="D26" s="66" t="s">
        <v>124</v>
      </c>
      <c r="E26" s="36">
        <v>1</v>
      </c>
      <c r="G26" s="30"/>
    </row>
    <row r="27" spans="1:7" ht="15" customHeight="1" x14ac:dyDescent="0.2">
      <c r="A27" s="31"/>
      <c r="B27" s="32"/>
      <c r="D27" s="66"/>
      <c r="E27" s="36"/>
      <c r="G27" s="30"/>
    </row>
    <row r="28" spans="1:7" ht="15" customHeight="1" x14ac:dyDescent="0.2">
      <c r="A28" s="31"/>
      <c r="B28" s="32"/>
      <c r="C28" s="2" t="s">
        <v>335</v>
      </c>
      <c r="D28" s="66" t="s">
        <v>15</v>
      </c>
      <c r="E28" s="36"/>
      <c r="G28" s="30"/>
    </row>
    <row r="29" spans="1:7" ht="15" customHeight="1" x14ac:dyDescent="0.2">
      <c r="A29" s="31"/>
      <c r="B29" s="32"/>
      <c r="D29" s="66"/>
      <c r="E29" s="36"/>
      <c r="G29" s="30"/>
    </row>
    <row r="30" spans="1:7" ht="15" customHeight="1" x14ac:dyDescent="0.2">
      <c r="A30" s="31" t="s">
        <v>86</v>
      </c>
      <c r="B30" s="32" t="s">
        <v>87</v>
      </c>
      <c r="C30" s="2" t="s">
        <v>88</v>
      </c>
      <c r="D30" s="66"/>
      <c r="E30" s="36"/>
      <c r="G30" s="30"/>
    </row>
    <row r="31" spans="1:7" ht="15" customHeight="1" x14ac:dyDescent="0.2">
      <c r="A31" s="31"/>
      <c r="B31" s="32"/>
      <c r="C31" s="23" t="s">
        <v>9</v>
      </c>
      <c r="D31" s="66"/>
      <c r="E31" s="36"/>
      <c r="G31" s="30"/>
    </row>
    <row r="32" spans="1:7" ht="15" customHeight="1" x14ac:dyDescent="0.2">
      <c r="A32" s="31"/>
      <c r="B32" s="32"/>
      <c r="C32" s="2" t="s">
        <v>89</v>
      </c>
      <c r="D32" s="66" t="s">
        <v>12</v>
      </c>
      <c r="E32" s="35">
        <v>1</v>
      </c>
      <c r="G32" s="30"/>
    </row>
    <row r="33" spans="1:7" ht="15" customHeight="1" x14ac:dyDescent="0.2">
      <c r="A33" s="31"/>
      <c r="B33" s="32"/>
      <c r="C33" s="2" t="s">
        <v>9</v>
      </c>
      <c r="D33" s="66"/>
      <c r="E33" s="35"/>
      <c r="G33" s="30"/>
    </row>
    <row r="34" spans="1:7" ht="15" customHeight="1" x14ac:dyDescent="0.2">
      <c r="A34" s="31"/>
      <c r="B34" s="32"/>
      <c r="C34" s="2" t="s">
        <v>90</v>
      </c>
      <c r="D34" s="66" t="s">
        <v>12</v>
      </c>
      <c r="E34" s="35">
        <v>1</v>
      </c>
      <c r="G34" s="30"/>
    </row>
    <row r="35" spans="1:7" ht="15" customHeight="1" x14ac:dyDescent="0.2">
      <c r="A35" s="31"/>
      <c r="B35" s="32"/>
      <c r="C35" s="2" t="s">
        <v>9</v>
      </c>
      <c r="D35" s="31"/>
      <c r="E35" s="35"/>
      <c r="G35" s="30"/>
    </row>
    <row r="36" spans="1:7" ht="15" customHeight="1" x14ac:dyDescent="0.2">
      <c r="A36" s="31"/>
      <c r="B36" s="32"/>
      <c r="C36" s="2" t="s">
        <v>91</v>
      </c>
      <c r="D36" s="66" t="s">
        <v>12</v>
      </c>
      <c r="E36" s="35">
        <v>1</v>
      </c>
      <c r="G36" s="30"/>
    </row>
    <row r="37" spans="1:7" ht="15" customHeight="1" x14ac:dyDescent="0.2">
      <c r="A37" s="31"/>
      <c r="B37" s="32"/>
      <c r="C37" s="2" t="s">
        <v>9</v>
      </c>
      <c r="D37" s="31"/>
      <c r="E37" s="35"/>
      <c r="G37" s="30"/>
    </row>
    <row r="38" spans="1:7" ht="15" customHeight="1" x14ac:dyDescent="0.2">
      <c r="A38" s="31"/>
      <c r="B38" s="32"/>
      <c r="C38" s="2" t="s">
        <v>92</v>
      </c>
      <c r="D38" s="66" t="s">
        <v>12</v>
      </c>
      <c r="E38" s="35">
        <v>1</v>
      </c>
      <c r="G38" s="30"/>
    </row>
    <row r="39" spans="1:7" ht="15" customHeight="1" x14ac:dyDescent="0.2">
      <c r="A39" s="31"/>
      <c r="B39" s="32"/>
      <c r="C39" s="2" t="s">
        <v>9</v>
      </c>
      <c r="D39" s="31"/>
      <c r="E39" s="35"/>
      <c r="G39" s="30"/>
    </row>
    <row r="40" spans="1:7" ht="15" customHeight="1" x14ac:dyDescent="0.2">
      <c r="A40" s="31"/>
      <c r="B40" s="32"/>
      <c r="C40" s="2" t="s">
        <v>93</v>
      </c>
      <c r="D40" s="66" t="s">
        <v>12</v>
      </c>
      <c r="E40" s="35">
        <v>1</v>
      </c>
      <c r="G40" s="30"/>
    </row>
    <row r="41" spans="1:7" ht="15" customHeight="1" x14ac:dyDescent="0.2">
      <c r="A41" s="31"/>
      <c r="B41" s="32"/>
      <c r="C41" s="2" t="s">
        <v>9</v>
      </c>
      <c r="D41" s="66"/>
      <c r="E41" s="35"/>
      <c r="G41" s="30"/>
    </row>
    <row r="42" spans="1:7" ht="15" customHeight="1" x14ac:dyDescent="0.2">
      <c r="A42" s="31"/>
      <c r="B42" s="32"/>
      <c r="C42" s="2" t="s">
        <v>94</v>
      </c>
      <c r="D42" s="66" t="s">
        <v>12</v>
      </c>
      <c r="E42" s="35">
        <v>1</v>
      </c>
      <c r="G42" s="30"/>
    </row>
    <row r="43" spans="1:7" ht="15" customHeight="1" x14ac:dyDescent="0.2">
      <c r="A43" s="31"/>
      <c r="B43" s="32"/>
      <c r="D43" s="66"/>
      <c r="E43" s="36"/>
      <c r="G43" s="30"/>
    </row>
    <row r="44" spans="1:7" ht="15" customHeight="1" x14ac:dyDescent="0.2">
      <c r="A44" s="31" t="s">
        <v>154</v>
      </c>
      <c r="B44" s="37" t="s">
        <v>33</v>
      </c>
      <c r="C44" s="38" t="s">
        <v>144</v>
      </c>
      <c r="D44" s="66" t="s">
        <v>12</v>
      </c>
      <c r="E44" s="35">
        <v>1</v>
      </c>
      <c r="G44" s="30"/>
    </row>
    <row r="45" spans="1:7" ht="15" customHeight="1" x14ac:dyDescent="0.2">
      <c r="A45" s="31"/>
      <c r="B45" s="37"/>
      <c r="C45" s="38"/>
      <c r="D45" s="66"/>
      <c r="E45" s="35"/>
      <c r="G45" s="30"/>
    </row>
    <row r="46" spans="1:7" ht="15" customHeight="1" x14ac:dyDescent="0.2">
      <c r="A46" s="31"/>
      <c r="B46" s="37"/>
      <c r="C46" s="38"/>
      <c r="D46" s="66"/>
      <c r="E46" s="35"/>
      <c r="G46" s="30"/>
    </row>
    <row r="47" spans="1:7" ht="15" customHeight="1" x14ac:dyDescent="0.2">
      <c r="A47" s="31"/>
      <c r="B47" s="37"/>
      <c r="C47" s="38"/>
      <c r="D47" s="66"/>
      <c r="E47" s="35"/>
      <c r="G47" s="30"/>
    </row>
    <row r="48" spans="1:7" ht="15" customHeight="1" x14ac:dyDescent="0.2">
      <c r="A48" s="31"/>
      <c r="B48" s="37"/>
      <c r="C48" s="38"/>
      <c r="D48" s="66"/>
      <c r="E48" s="35"/>
      <c r="G48" s="30"/>
    </row>
    <row r="49" spans="1:7" ht="15" customHeight="1" x14ac:dyDescent="0.2">
      <c r="A49" s="31"/>
      <c r="B49" s="37"/>
      <c r="C49" s="38"/>
      <c r="D49" s="66"/>
      <c r="E49" s="35"/>
      <c r="G49" s="30"/>
    </row>
    <row r="50" spans="1:7" ht="15" customHeight="1" x14ac:dyDescent="0.2">
      <c r="A50" s="31"/>
      <c r="B50" s="32"/>
      <c r="D50" s="133"/>
      <c r="E50" s="36"/>
      <c r="G50" s="30"/>
    </row>
    <row r="51" spans="1:7" ht="15" customHeight="1" x14ac:dyDescent="0.2">
      <c r="A51" s="476" t="s">
        <v>99</v>
      </c>
      <c r="B51" s="477"/>
      <c r="C51" s="477"/>
      <c r="D51" s="477"/>
      <c r="E51" s="145"/>
      <c r="F51" s="40"/>
      <c r="G51" s="41"/>
    </row>
    <row r="52" spans="1:7" ht="15" customHeight="1" x14ac:dyDescent="0.2">
      <c r="A52" s="1" t="str">
        <f>+A$1</f>
        <v>Capricon District Municipality</v>
      </c>
      <c r="B52" s="1"/>
      <c r="G52" s="5"/>
    </row>
    <row r="53" spans="1:7" ht="15" customHeight="1" x14ac:dyDescent="0.2">
      <c r="A53" s="1" t="str">
        <f>+A$2</f>
        <v>KROMHOEK (MAKGATHO) DEVREDE TAAIBOSCH NEW STANDS (CONTRACT B) WATER SUPPLY</v>
      </c>
      <c r="B53" s="1"/>
      <c r="G53" s="5"/>
    </row>
    <row r="54" spans="1:7" ht="15" customHeight="1" x14ac:dyDescent="0.2">
      <c r="A54" s="1" t="str">
        <f>+A$3</f>
        <v>SCHEDULE 1 - PRELIMINARY AND GENERAL</v>
      </c>
      <c r="B54" s="1"/>
      <c r="G54" s="42"/>
    </row>
    <row r="55" spans="1:7" ht="15" customHeight="1" x14ac:dyDescent="0.2">
      <c r="A55" s="1"/>
      <c r="B55" s="1"/>
      <c r="E55" s="23"/>
      <c r="F55" s="23"/>
      <c r="G55" s="23"/>
    </row>
    <row r="56" spans="1:7" ht="15" customHeight="1" x14ac:dyDescent="0.2">
      <c r="A56" s="7" t="s">
        <v>1</v>
      </c>
      <c r="B56" s="8" t="s">
        <v>2</v>
      </c>
      <c r="C56" s="9" t="s">
        <v>3</v>
      </c>
      <c r="D56" s="11" t="s">
        <v>4</v>
      </c>
      <c r="E56" s="12" t="s">
        <v>120</v>
      </c>
      <c r="F56" s="13" t="s">
        <v>5</v>
      </c>
      <c r="G56" s="14" t="s">
        <v>6</v>
      </c>
    </row>
    <row r="57" spans="1:7" ht="15" customHeight="1" x14ac:dyDescent="0.2">
      <c r="A57" s="15" t="s">
        <v>7</v>
      </c>
      <c r="B57" s="16" t="s">
        <v>70</v>
      </c>
      <c r="C57" s="17"/>
      <c r="D57" s="18"/>
      <c r="E57" s="19"/>
      <c r="F57" s="20"/>
      <c r="G57" s="158"/>
    </row>
    <row r="58" spans="1:7" ht="15" customHeight="1" x14ac:dyDescent="0.2">
      <c r="A58" s="478" t="s">
        <v>122</v>
      </c>
      <c r="B58" s="479"/>
      <c r="C58" s="479"/>
      <c r="D58" s="479"/>
      <c r="E58" s="144"/>
      <c r="F58" s="43"/>
      <c r="G58" s="44"/>
    </row>
    <row r="59" spans="1:7" ht="15" customHeight="1" x14ac:dyDescent="0.2">
      <c r="A59" s="21"/>
      <c r="B59" s="45" t="s">
        <v>37</v>
      </c>
      <c r="C59" s="23"/>
      <c r="D59" s="131"/>
      <c r="E59" s="25"/>
      <c r="F59" s="457"/>
      <c r="G59" s="30"/>
    </row>
    <row r="60" spans="1:7" ht="15" customHeight="1" x14ac:dyDescent="0.2">
      <c r="A60" s="21"/>
      <c r="B60" s="46" t="s">
        <v>72</v>
      </c>
      <c r="C60" s="23"/>
      <c r="D60" s="31"/>
      <c r="E60" s="25"/>
      <c r="F60" s="457"/>
      <c r="G60" s="30"/>
    </row>
    <row r="61" spans="1:7" ht="15" customHeight="1" x14ac:dyDescent="0.2">
      <c r="A61" s="31"/>
      <c r="B61" s="47">
        <v>8.4</v>
      </c>
      <c r="C61" s="23" t="s">
        <v>95</v>
      </c>
      <c r="D61" s="31"/>
      <c r="E61" s="48"/>
      <c r="F61" s="457"/>
      <c r="G61" s="30"/>
    </row>
    <row r="62" spans="1:7" ht="15" customHeight="1" x14ac:dyDescent="0.2">
      <c r="A62" s="21" t="s">
        <v>96</v>
      </c>
      <c r="B62" s="22" t="s">
        <v>97</v>
      </c>
      <c r="C62" s="23" t="s">
        <v>98</v>
      </c>
      <c r="D62" s="31"/>
      <c r="E62" s="25"/>
      <c r="F62" s="457"/>
      <c r="G62" s="30"/>
    </row>
    <row r="63" spans="1:7" ht="15" customHeight="1" x14ac:dyDescent="0.2">
      <c r="A63" s="31"/>
      <c r="B63" s="32" t="s">
        <v>145</v>
      </c>
      <c r="C63" s="2" t="s">
        <v>84</v>
      </c>
      <c r="D63" s="132"/>
      <c r="E63" s="36"/>
      <c r="F63" s="457"/>
      <c r="G63" s="30"/>
    </row>
    <row r="64" spans="1:7" ht="15" customHeight="1" x14ac:dyDescent="0.2">
      <c r="A64" s="31"/>
      <c r="B64" s="32"/>
      <c r="C64" s="2" t="s">
        <v>161</v>
      </c>
      <c r="D64" s="66" t="s">
        <v>164</v>
      </c>
      <c r="E64" s="34">
        <v>10</v>
      </c>
      <c r="F64" s="457"/>
      <c r="G64" s="30"/>
    </row>
    <row r="65" spans="1:7" ht="15" customHeight="1" x14ac:dyDescent="0.2">
      <c r="A65" s="31"/>
      <c r="B65" s="32"/>
      <c r="D65" s="66"/>
      <c r="E65" s="48"/>
      <c r="F65" s="457"/>
      <c r="G65" s="30"/>
    </row>
    <row r="66" spans="1:7" ht="15" customHeight="1" x14ac:dyDescent="0.2">
      <c r="A66" s="31"/>
      <c r="B66" s="49" t="s">
        <v>146</v>
      </c>
      <c r="C66" s="50" t="s">
        <v>165</v>
      </c>
      <c r="D66" s="66"/>
      <c r="E66" s="48"/>
      <c r="F66" s="457"/>
      <c r="G66" s="30"/>
    </row>
    <row r="67" spans="1:7" ht="15" customHeight="1" x14ac:dyDescent="0.2">
      <c r="A67" s="31"/>
      <c r="B67" s="49"/>
      <c r="C67" s="50" t="s">
        <v>166</v>
      </c>
      <c r="D67" s="66" t="s">
        <v>164</v>
      </c>
      <c r="E67" s="34">
        <v>10</v>
      </c>
      <c r="F67" s="457"/>
      <c r="G67" s="30"/>
    </row>
    <row r="68" spans="1:7" ht="15" customHeight="1" x14ac:dyDescent="0.2">
      <c r="A68" s="31"/>
      <c r="B68" s="49"/>
      <c r="C68" s="50"/>
      <c r="D68" s="66"/>
      <c r="E68" s="34"/>
      <c r="F68" s="457"/>
      <c r="G68" s="30"/>
    </row>
    <row r="69" spans="1:7" ht="15" customHeight="1" x14ac:dyDescent="0.2">
      <c r="A69" s="31"/>
      <c r="B69" s="49" t="s">
        <v>146</v>
      </c>
      <c r="C69" s="50" t="s">
        <v>160</v>
      </c>
      <c r="D69" s="66" t="s">
        <v>164</v>
      </c>
      <c r="E69" s="34">
        <v>10</v>
      </c>
      <c r="F69" s="457"/>
      <c r="G69" s="30"/>
    </row>
    <row r="70" spans="1:7" ht="15" customHeight="1" x14ac:dyDescent="0.2">
      <c r="A70" s="31"/>
      <c r="B70" s="32"/>
      <c r="D70" s="66"/>
      <c r="E70" s="48"/>
      <c r="F70" s="457"/>
      <c r="G70" s="30"/>
    </row>
    <row r="71" spans="1:7" ht="15" customHeight="1" x14ac:dyDescent="0.2">
      <c r="A71" s="31"/>
      <c r="C71" s="51" t="s">
        <v>163</v>
      </c>
      <c r="D71" s="66" t="s">
        <v>164</v>
      </c>
      <c r="E71" s="52">
        <v>10</v>
      </c>
      <c r="F71" s="457"/>
      <c r="G71" s="30"/>
    </row>
    <row r="72" spans="1:7" ht="15" customHeight="1" x14ac:dyDescent="0.2">
      <c r="A72" s="31"/>
      <c r="B72" s="49"/>
      <c r="C72" s="50"/>
      <c r="D72" s="66"/>
      <c r="E72" s="53"/>
      <c r="F72" s="458"/>
      <c r="G72" s="30"/>
    </row>
    <row r="73" spans="1:7" ht="15" customHeight="1" x14ac:dyDescent="0.2">
      <c r="A73" s="31"/>
      <c r="B73" s="49" t="s">
        <v>146</v>
      </c>
      <c r="C73" s="50" t="s">
        <v>162</v>
      </c>
      <c r="D73" s="66" t="s">
        <v>15</v>
      </c>
      <c r="E73" s="55"/>
      <c r="F73" s="458"/>
      <c r="G73" s="30"/>
    </row>
    <row r="74" spans="1:7" ht="15" customHeight="1" x14ac:dyDescent="0.2">
      <c r="A74" s="31"/>
      <c r="B74" s="49"/>
      <c r="C74" s="50"/>
      <c r="D74" s="66"/>
      <c r="E74" s="53"/>
      <c r="F74" s="458"/>
      <c r="G74" s="30"/>
    </row>
    <row r="75" spans="1:7" ht="15" customHeight="1" x14ac:dyDescent="0.2">
      <c r="A75" s="31" t="s">
        <v>9</v>
      </c>
      <c r="B75" s="32" t="s">
        <v>9</v>
      </c>
      <c r="C75" s="57" t="s">
        <v>103</v>
      </c>
      <c r="D75" s="31"/>
      <c r="E75" s="58"/>
      <c r="F75" s="459"/>
      <c r="G75" s="30"/>
    </row>
    <row r="76" spans="1:7" ht="15" customHeight="1" x14ac:dyDescent="0.2">
      <c r="A76" s="31"/>
      <c r="B76" s="45"/>
      <c r="C76" s="2" t="s">
        <v>104</v>
      </c>
      <c r="D76" s="66" t="s">
        <v>164</v>
      </c>
      <c r="E76" s="35">
        <v>10</v>
      </c>
      <c r="F76" s="457"/>
      <c r="G76" s="30"/>
    </row>
    <row r="77" spans="1:7" ht="15" customHeight="1" x14ac:dyDescent="0.2">
      <c r="A77" s="31"/>
      <c r="B77" s="60"/>
      <c r="D77" s="66"/>
      <c r="E77" s="35"/>
      <c r="F77" s="457"/>
      <c r="G77" s="30"/>
    </row>
    <row r="78" spans="1:7" ht="15" customHeight="1" x14ac:dyDescent="0.2">
      <c r="A78" s="31"/>
      <c r="B78" s="32"/>
      <c r="C78" s="2" t="s">
        <v>105</v>
      </c>
      <c r="D78" s="66" t="s">
        <v>164</v>
      </c>
      <c r="E78" s="35">
        <v>10</v>
      </c>
      <c r="F78" s="457"/>
      <c r="G78" s="30"/>
    </row>
    <row r="79" spans="1:7" ht="15" customHeight="1" x14ac:dyDescent="0.2">
      <c r="A79" s="31"/>
      <c r="B79" s="32"/>
      <c r="C79" s="57" t="s">
        <v>9</v>
      </c>
      <c r="D79" s="132"/>
      <c r="E79" s="35"/>
      <c r="F79" s="457"/>
      <c r="G79" s="30"/>
    </row>
    <row r="80" spans="1:7" ht="15" customHeight="1" x14ac:dyDescent="0.2">
      <c r="A80" s="21"/>
      <c r="B80" s="23"/>
      <c r="C80" s="57" t="s">
        <v>106</v>
      </c>
      <c r="D80" s="66" t="s">
        <v>164</v>
      </c>
      <c r="E80" s="35">
        <v>10</v>
      </c>
      <c r="F80" s="457"/>
      <c r="G80" s="30"/>
    </row>
    <row r="81" spans="1:7" ht="15" customHeight="1" x14ac:dyDescent="0.2">
      <c r="A81" s="21"/>
      <c r="B81" s="23"/>
      <c r="C81" s="57"/>
      <c r="D81" s="66"/>
      <c r="E81" s="35"/>
      <c r="F81" s="457"/>
      <c r="G81" s="30"/>
    </row>
    <row r="82" spans="1:7" ht="15" customHeight="1" x14ac:dyDescent="0.2">
      <c r="A82" s="31" t="s">
        <v>9</v>
      </c>
      <c r="C82" s="57" t="s">
        <v>100</v>
      </c>
      <c r="D82" s="66" t="s">
        <v>164</v>
      </c>
      <c r="E82" s="35">
        <v>10</v>
      </c>
      <c r="F82" s="457"/>
      <c r="G82" s="30"/>
    </row>
    <row r="83" spans="1:7" ht="15" customHeight="1" x14ac:dyDescent="0.2">
      <c r="A83" s="31"/>
      <c r="C83" s="57" t="s">
        <v>101</v>
      </c>
      <c r="D83" s="66"/>
      <c r="E83" s="35"/>
      <c r="F83" s="457"/>
      <c r="G83" s="30"/>
    </row>
    <row r="84" spans="1:7" ht="15" customHeight="1" x14ac:dyDescent="0.2">
      <c r="A84" s="21"/>
      <c r="B84" s="23"/>
      <c r="C84" s="57"/>
      <c r="D84" s="66"/>
      <c r="E84" s="35"/>
      <c r="F84" s="457"/>
      <c r="G84" s="30"/>
    </row>
    <row r="85" spans="1:7" ht="15" customHeight="1" x14ac:dyDescent="0.2">
      <c r="A85" s="21"/>
      <c r="B85" s="23"/>
      <c r="C85" s="57" t="s">
        <v>102</v>
      </c>
      <c r="D85" s="66" t="s">
        <v>164</v>
      </c>
      <c r="E85" s="35">
        <v>10</v>
      </c>
      <c r="F85" s="457"/>
      <c r="G85" s="30"/>
    </row>
    <row r="86" spans="1:7" ht="15" customHeight="1" x14ac:dyDescent="0.2">
      <c r="A86" s="21"/>
      <c r="B86" s="23"/>
      <c r="C86" s="57" t="s">
        <v>9</v>
      </c>
      <c r="D86" s="132"/>
      <c r="E86" s="35"/>
      <c r="F86" s="457"/>
      <c r="G86" s="30"/>
    </row>
    <row r="87" spans="1:7" ht="15" customHeight="1" x14ac:dyDescent="0.2">
      <c r="A87" s="21" t="s">
        <v>107</v>
      </c>
      <c r="B87" s="23" t="s">
        <v>108</v>
      </c>
      <c r="C87" s="61" t="s">
        <v>109</v>
      </c>
      <c r="D87" s="31"/>
      <c r="E87" s="35"/>
      <c r="F87" s="457"/>
      <c r="G87" s="30"/>
    </row>
    <row r="88" spans="1:7" ht="15" customHeight="1" x14ac:dyDescent="0.2">
      <c r="A88" s="31" t="s">
        <v>110</v>
      </c>
      <c r="C88" s="57" t="s">
        <v>111</v>
      </c>
      <c r="D88" s="66" t="s">
        <v>124</v>
      </c>
      <c r="E88" s="35">
        <v>10</v>
      </c>
      <c r="F88" s="457">
        <v>45000</v>
      </c>
      <c r="G88" s="30">
        <f>E88*F88</f>
        <v>450000</v>
      </c>
    </row>
    <row r="89" spans="1:7" ht="15" customHeight="1" x14ac:dyDescent="0.2">
      <c r="A89" s="31"/>
      <c r="C89" s="57"/>
      <c r="D89" s="66"/>
      <c r="E89" s="35"/>
      <c r="F89" s="457"/>
      <c r="G89" s="30"/>
    </row>
    <row r="90" spans="1:7" ht="15" customHeight="1" x14ac:dyDescent="0.2">
      <c r="A90" s="31"/>
      <c r="C90" s="32" t="s">
        <v>336</v>
      </c>
      <c r="D90" s="66" t="s">
        <v>15</v>
      </c>
      <c r="E90" s="460">
        <f>G88</f>
        <v>450000</v>
      </c>
      <c r="F90" s="457"/>
      <c r="G90" s="30"/>
    </row>
    <row r="91" spans="1:7" ht="15" customHeight="1" x14ac:dyDescent="0.2">
      <c r="A91" s="31"/>
      <c r="C91" s="57" t="s">
        <v>9</v>
      </c>
      <c r="D91" s="66"/>
      <c r="E91" s="35"/>
      <c r="F91" s="457"/>
      <c r="G91" s="30"/>
    </row>
    <row r="92" spans="1:7" ht="15" customHeight="1" x14ac:dyDescent="0.2">
      <c r="A92" s="31"/>
      <c r="B92" s="2" t="s">
        <v>112</v>
      </c>
      <c r="C92" s="57" t="s">
        <v>113</v>
      </c>
      <c r="D92" s="66" t="s">
        <v>164</v>
      </c>
      <c r="E92" s="35">
        <f>+E88</f>
        <v>10</v>
      </c>
      <c r="F92" s="457"/>
      <c r="G92" s="30"/>
    </row>
    <row r="93" spans="1:7" ht="15" customHeight="1" x14ac:dyDescent="0.2">
      <c r="A93" s="31"/>
      <c r="C93" s="57"/>
      <c r="D93" s="66"/>
      <c r="E93" s="48"/>
      <c r="F93" s="457"/>
      <c r="G93" s="30"/>
    </row>
    <row r="94" spans="1:7" ht="15" customHeight="1" x14ac:dyDescent="0.2">
      <c r="A94" s="27">
        <v>1.3</v>
      </c>
      <c r="B94" s="32"/>
      <c r="C94" s="23" t="s">
        <v>114</v>
      </c>
      <c r="D94" s="66"/>
      <c r="E94" s="48"/>
      <c r="F94" s="457"/>
      <c r="G94" s="30"/>
    </row>
    <row r="95" spans="1:7" ht="15" customHeight="1" x14ac:dyDescent="0.2">
      <c r="A95" s="62"/>
      <c r="B95" s="32"/>
      <c r="C95" s="2" t="s">
        <v>115</v>
      </c>
      <c r="D95" s="66"/>
      <c r="E95" s="48"/>
      <c r="F95" s="457"/>
      <c r="G95" s="30"/>
    </row>
    <row r="96" spans="1:7" ht="15" customHeight="1" x14ac:dyDescent="0.2">
      <c r="A96" s="27"/>
      <c r="B96" s="23"/>
      <c r="C96" s="57" t="s">
        <v>116</v>
      </c>
      <c r="D96" s="66" t="s">
        <v>117</v>
      </c>
      <c r="E96" s="48">
        <v>1</v>
      </c>
      <c r="F96" s="457"/>
      <c r="G96" s="30"/>
    </row>
    <row r="97" spans="1:7" ht="15" customHeight="1" x14ac:dyDescent="0.2">
      <c r="A97" s="27"/>
      <c r="B97" s="23"/>
      <c r="C97" s="57"/>
      <c r="D97" s="66"/>
      <c r="E97" s="48"/>
      <c r="F97" s="457"/>
      <c r="G97" s="30"/>
    </row>
    <row r="98" spans="1:7" ht="15" customHeight="1" x14ac:dyDescent="0.2">
      <c r="A98" s="27" t="s">
        <v>551</v>
      </c>
      <c r="C98" s="61" t="s">
        <v>552</v>
      </c>
      <c r="D98" s="66"/>
      <c r="E98" s="48"/>
      <c r="F98" s="457"/>
      <c r="G98" s="30"/>
    </row>
    <row r="99" spans="1:7" ht="15" customHeight="1" x14ac:dyDescent="0.2">
      <c r="A99" s="62"/>
      <c r="C99" s="51"/>
      <c r="D99" s="66"/>
      <c r="E99" s="48"/>
      <c r="F99" s="457"/>
      <c r="G99" s="30"/>
    </row>
    <row r="100" spans="1:7" ht="15" customHeight="1" x14ac:dyDescent="0.2">
      <c r="A100" s="62" t="s">
        <v>472</v>
      </c>
      <c r="B100" s="2" t="s">
        <v>553</v>
      </c>
      <c r="C100" s="411" t="s">
        <v>554</v>
      </c>
      <c r="D100" s="66"/>
      <c r="E100" s="48"/>
      <c r="F100" s="457"/>
      <c r="G100" s="30"/>
    </row>
    <row r="101" spans="1:7" ht="15" customHeight="1" x14ac:dyDescent="0.2">
      <c r="A101" s="62"/>
      <c r="C101" s="51"/>
      <c r="D101" s="66"/>
      <c r="E101" s="48"/>
      <c r="F101" s="457"/>
      <c r="G101" s="30"/>
    </row>
    <row r="102" spans="1:7" ht="15" customHeight="1" x14ac:dyDescent="0.2">
      <c r="A102" s="62" t="s">
        <v>555</v>
      </c>
      <c r="B102" s="2" t="s">
        <v>556</v>
      </c>
      <c r="C102" s="51" t="s">
        <v>557</v>
      </c>
      <c r="D102" s="66" t="s">
        <v>124</v>
      </c>
      <c r="E102" s="48">
        <v>1</v>
      </c>
      <c r="F102" s="457">
        <v>60000</v>
      </c>
      <c r="G102" s="30">
        <f>F102</f>
        <v>60000</v>
      </c>
    </row>
    <row r="103" spans="1:7" ht="15" customHeight="1" x14ac:dyDescent="0.2">
      <c r="A103" s="62"/>
      <c r="C103" s="51"/>
      <c r="D103" s="66"/>
      <c r="E103" s="48"/>
      <c r="F103" s="457"/>
      <c r="G103" s="30"/>
    </row>
    <row r="104" spans="1:7" ht="15" customHeight="1" x14ac:dyDescent="0.2">
      <c r="A104" s="62" t="s">
        <v>558</v>
      </c>
      <c r="B104" s="2" t="s">
        <v>559</v>
      </c>
      <c r="C104" s="51" t="s">
        <v>560</v>
      </c>
      <c r="D104" s="66" t="s">
        <v>15</v>
      </c>
      <c r="E104" s="461">
        <f>F102</f>
        <v>60000</v>
      </c>
      <c r="F104" s="457"/>
      <c r="G104" s="30"/>
    </row>
    <row r="105" spans="1:7" ht="15" customHeight="1" x14ac:dyDescent="0.2">
      <c r="A105" s="62"/>
      <c r="C105" s="51"/>
      <c r="D105" s="66"/>
      <c r="E105" s="48"/>
      <c r="F105" s="457"/>
      <c r="G105" s="30"/>
    </row>
    <row r="106" spans="1:7" ht="15" customHeight="1" x14ac:dyDescent="0.2">
      <c r="A106" s="62" t="s">
        <v>119</v>
      </c>
      <c r="B106" s="2" t="s">
        <v>553</v>
      </c>
      <c r="C106" s="411" t="s">
        <v>561</v>
      </c>
      <c r="D106" s="66"/>
      <c r="E106" s="48"/>
      <c r="F106" s="457"/>
      <c r="G106" s="30"/>
    </row>
    <row r="107" spans="1:7" ht="15" customHeight="1" x14ac:dyDescent="0.2">
      <c r="A107" s="62"/>
      <c r="C107" s="51"/>
      <c r="D107" s="66"/>
      <c r="E107" s="48"/>
      <c r="F107" s="457"/>
      <c r="G107" s="30"/>
    </row>
    <row r="108" spans="1:7" ht="15" customHeight="1" x14ac:dyDescent="0.2">
      <c r="A108" s="62" t="s">
        <v>562</v>
      </c>
      <c r="B108" s="2" t="s">
        <v>563</v>
      </c>
      <c r="C108" s="51" t="s">
        <v>564</v>
      </c>
      <c r="D108" s="66" t="s">
        <v>124</v>
      </c>
      <c r="E108" s="48">
        <v>1</v>
      </c>
      <c r="F108" s="457">
        <v>16000</v>
      </c>
      <c r="G108" s="30">
        <f>F108</f>
        <v>16000</v>
      </c>
    </row>
    <row r="109" spans="1:7" ht="15" customHeight="1" x14ac:dyDescent="0.2">
      <c r="A109" s="62"/>
      <c r="C109" s="51"/>
      <c r="D109" s="66"/>
      <c r="E109" s="48"/>
      <c r="F109" s="457"/>
      <c r="G109" s="30"/>
    </row>
    <row r="110" spans="1:7" ht="15" customHeight="1" x14ac:dyDescent="0.2">
      <c r="A110" s="62" t="s">
        <v>565</v>
      </c>
      <c r="B110" s="2" t="s">
        <v>566</v>
      </c>
      <c r="C110" s="51" t="s">
        <v>567</v>
      </c>
      <c r="D110" s="66" t="s">
        <v>15</v>
      </c>
      <c r="E110" s="461">
        <f>F108</f>
        <v>16000</v>
      </c>
      <c r="F110" s="462"/>
      <c r="G110" s="30"/>
    </row>
    <row r="111" spans="1:7" ht="15" customHeight="1" x14ac:dyDescent="0.2">
      <c r="A111" s="62"/>
      <c r="C111" s="51"/>
      <c r="D111" s="130"/>
      <c r="E111" s="463"/>
      <c r="F111" s="464"/>
      <c r="G111" s="30"/>
    </row>
    <row r="112" spans="1:7" ht="15" customHeight="1" x14ac:dyDescent="0.2">
      <c r="A112" s="62" t="s">
        <v>568</v>
      </c>
      <c r="B112" s="2" t="s">
        <v>553</v>
      </c>
      <c r="C112" s="411" t="s">
        <v>569</v>
      </c>
      <c r="D112" s="130"/>
      <c r="E112" s="463"/>
      <c r="F112" s="464"/>
      <c r="G112" s="30"/>
    </row>
    <row r="113" spans="1:7" ht="15" customHeight="1" x14ac:dyDescent="0.2">
      <c r="A113" s="62"/>
      <c r="C113" s="51"/>
      <c r="D113" s="130"/>
      <c r="E113" s="463"/>
      <c r="F113" s="464"/>
      <c r="G113" s="30"/>
    </row>
    <row r="114" spans="1:7" ht="15" customHeight="1" x14ac:dyDescent="0.2">
      <c r="A114" s="62" t="s">
        <v>570</v>
      </c>
      <c r="B114" s="2" t="s">
        <v>571</v>
      </c>
      <c r="C114" s="356" t="s">
        <v>572</v>
      </c>
      <c r="D114" s="52" t="s">
        <v>124</v>
      </c>
      <c r="E114" s="465">
        <v>1</v>
      </c>
      <c r="F114" s="466">
        <v>50000</v>
      </c>
      <c r="G114" s="30">
        <f>F114</f>
        <v>50000</v>
      </c>
    </row>
    <row r="115" spans="1:7" ht="15" customHeight="1" x14ac:dyDescent="0.2">
      <c r="A115" s="62"/>
      <c r="C115" s="356"/>
      <c r="D115" s="96"/>
      <c r="E115" s="96"/>
      <c r="F115" s="466"/>
      <c r="G115" s="100"/>
    </row>
    <row r="116" spans="1:7" ht="15" customHeight="1" x14ac:dyDescent="0.2">
      <c r="A116" s="62" t="s">
        <v>573</v>
      </c>
      <c r="B116" s="2" t="s">
        <v>574</v>
      </c>
      <c r="C116" s="32" t="s">
        <v>575</v>
      </c>
      <c r="D116" s="37" t="s">
        <v>15</v>
      </c>
      <c r="E116" s="138">
        <v>50000</v>
      </c>
      <c r="F116" s="467"/>
      <c r="G116" s="30"/>
    </row>
    <row r="117" spans="1:7" ht="15" customHeight="1" x14ac:dyDescent="0.2">
      <c r="A117" s="27"/>
      <c r="B117" s="68"/>
      <c r="C117" s="356"/>
      <c r="D117" s="52"/>
      <c r="E117" s="95"/>
      <c r="F117" s="466"/>
      <c r="G117" s="30"/>
    </row>
    <row r="118" spans="1:7" ht="15" customHeight="1" x14ac:dyDescent="0.2">
      <c r="A118" s="62"/>
      <c r="B118" s="32"/>
      <c r="C118" s="32"/>
      <c r="D118" s="37"/>
      <c r="E118" s="138"/>
      <c r="F118" s="467"/>
      <c r="G118" s="30"/>
    </row>
    <row r="119" spans="1:7" ht="15" customHeight="1" x14ac:dyDescent="0.2">
      <c r="A119" s="31"/>
      <c r="C119" s="57" t="s">
        <v>9</v>
      </c>
      <c r="D119" s="133"/>
      <c r="E119" s="25"/>
      <c r="G119" s="64"/>
    </row>
    <row r="120" spans="1:7" ht="15" customHeight="1" x14ac:dyDescent="0.2">
      <c r="A120" s="476" t="s">
        <v>576</v>
      </c>
      <c r="B120" s="477"/>
      <c r="C120" s="477"/>
      <c r="D120" s="477"/>
      <c r="E120" s="145"/>
      <c r="F120" s="40"/>
      <c r="G120" s="41"/>
    </row>
    <row r="122" spans="1:7" ht="15" customHeight="1" x14ac:dyDescent="0.2">
      <c r="A122" s="1" t="str">
        <f>+A$1</f>
        <v>Capricon District Municipality</v>
      </c>
      <c r="B122" s="1"/>
      <c r="G122" s="5"/>
    </row>
    <row r="123" spans="1:7" ht="15" customHeight="1" x14ac:dyDescent="0.2">
      <c r="A123" s="1" t="str">
        <f>+A$2</f>
        <v>KROMHOEK (MAKGATHO) DEVREDE TAAIBOSCH NEW STANDS (CONTRACT B) WATER SUPPLY</v>
      </c>
      <c r="B123" s="1"/>
      <c r="G123" s="5"/>
    </row>
    <row r="124" spans="1:7" ht="15" customHeight="1" x14ac:dyDescent="0.2">
      <c r="A124" s="1" t="str">
        <f>+A$3</f>
        <v>SCHEDULE 1 - PRELIMINARY AND GENERAL</v>
      </c>
      <c r="B124" s="1"/>
      <c r="G124" s="42"/>
    </row>
    <row r="125" spans="1:7" ht="15" customHeight="1" thickBot="1" x14ac:dyDescent="0.25">
      <c r="A125" s="1"/>
      <c r="B125" s="1"/>
      <c r="E125" s="23"/>
      <c r="F125" s="23"/>
      <c r="G125" s="23"/>
    </row>
    <row r="126" spans="1:7" ht="15" customHeight="1" x14ac:dyDescent="0.2">
      <c r="A126" s="159" t="s">
        <v>1</v>
      </c>
      <c r="B126" s="160" t="s">
        <v>2</v>
      </c>
      <c r="C126" s="161" t="s">
        <v>3</v>
      </c>
      <c r="D126" s="162" t="s">
        <v>4</v>
      </c>
      <c r="E126" s="163" t="s">
        <v>120</v>
      </c>
      <c r="F126" s="164" t="s">
        <v>5</v>
      </c>
      <c r="G126" s="165" t="s">
        <v>6</v>
      </c>
    </row>
    <row r="127" spans="1:7" ht="15" customHeight="1" x14ac:dyDescent="0.2">
      <c r="A127" s="166" t="s">
        <v>7</v>
      </c>
      <c r="B127" s="16" t="s">
        <v>70</v>
      </c>
      <c r="C127" s="17"/>
      <c r="D127" s="18"/>
      <c r="E127" s="19"/>
      <c r="F127" s="20"/>
      <c r="G127" s="167"/>
    </row>
    <row r="128" spans="1:7" ht="15" customHeight="1" x14ac:dyDescent="0.2">
      <c r="A128" s="480" t="s">
        <v>122</v>
      </c>
      <c r="B128" s="479"/>
      <c r="C128" s="479"/>
      <c r="D128" s="479"/>
      <c r="E128" s="144"/>
      <c r="F128" s="43"/>
      <c r="G128" s="168"/>
    </row>
    <row r="129" spans="1:7" ht="15" customHeight="1" x14ac:dyDescent="0.2">
      <c r="A129" s="169">
        <v>1.6</v>
      </c>
      <c r="B129" s="57" t="s">
        <v>147</v>
      </c>
      <c r="C129" s="67" t="s">
        <v>148</v>
      </c>
      <c r="D129" s="51"/>
      <c r="E129" s="31"/>
      <c r="G129" s="170"/>
    </row>
    <row r="130" spans="1:7" ht="15" customHeight="1" x14ac:dyDescent="0.2">
      <c r="A130" s="171"/>
      <c r="B130" s="57"/>
      <c r="C130" s="68" t="s">
        <v>149</v>
      </c>
      <c r="D130" s="51"/>
      <c r="E130" s="31"/>
      <c r="G130" s="170"/>
    </row>
    <row r="131" spans="1:7" ht="15" customHeight="1" x14ac:dyDescent="0.2">
      <c r="A131" s="171"/>
      <c r="B131" s="57"/>
      <c r="C131" s="68" t="s">
        <v>150</v>
      </c>
      <c r="D131" s="51"/>
      <c r="E131" s="31"/>
      <c r="G131" s="170"/>
    </row>
    <row r="132" spans="1:7" ht="15" customHeight="1" x14ac:dyDescent="0.2">
      <c r="A132" s="171"/>
      <c r="B132" s="57"/>
      <c r="C132" s="68"/>
      <c r="D132" s="51"/>
      <c r="E132" s="31"/>
      <c r="G132" s="170"/>
    </row>
    <row r="133" spans="1:7" ht="15" customHeight="1" x14ac:dyDescent="0.2">
      <c r="A133" s="171"/>
      <c r="B133" s="57"/>
      <c r="C133" s="68" t="s">
        <v>151</v>
      </c>
      <c r="D133" s="130" t="s">
        <v>12</v>
      </c>
      <c r="E133" s="66">
        <v>1</v>
      </c>
      <c r="G133" s="170"/>
    </row>
    <row r="134" spans="1:7" ht="15" customHeight="1" x14ac:dyDescent="0.2">
      <c r="A134" s="171"/>
      <c r="B134" s="57"/>
      <c r="C134" s="68"/>
      <c r="D134" s="51"/>
      <c r="E134" s="31"/>
      <c r="G134" s="170"/>
    </row>
    <row r="135" spans="1:7" ht="15" customHeight="1" x14ac:dyDescent="0.2">
      <c r="A135" s="171"/>
      <c r="B135" s="57"/>
      <c r="C135" s="68" t="s">
        <v>467</v>
      </c>
      <c r="D135" s="130" t="s">
        <v>12</v>
      </c>
      <c r="E135" s="66">
        <v>1</v>
      </c>
      <c r="G135" s="170"/>
    </row>
    <row r="136" spans="1:7" ht="15" customHeight="1" x14ac:dyDescent="0.2">
      <c r="A136" s="171"/>
      <c r="B136" s="57"/>
      <c r="C136" s="68"/>
      <c r="D136" s="51"/>
      <c r="E136" s="31"/>
      <c r="G136" s="170"/>
    </row>
    <row r="137" spans="1:7" ht="15" customHeight="1" x14ac:dyDescent="0.2">
      <c r="A137" s="171"/>
      <c r="B137" s="57"/>
      <c r="C137" s="68" t="s">
        <v>577</v>
      </c>
      <c r="D137" s="130" t="s">
        <v>12</v>
      </c>
      <c r="E137" s="66">
        <v>1</v>
      </c>
      <c r="G137" s="170"/>
    </row>
    <row r="138" spans="1:7" ht="15" customHeight="1" x14ac:dyDescent="0.2">
      <c r="A138" s="171"/>
      <c r="B138" s="57"/>
      <c r="C138" s="68"/>
      <c r="D138" s="51"/>
      <c r="E138" s="31"/>
      <c r="G138" s="170"/>
    </row>
    <row r="139" spans="1:7" ht="15" customHeight="1" x14ac:dyDescent="0.2">
      <c r="A139" s="171"/>
      <c r="B139" s="57"/>
      <c r="C139" s="68" t="s">
        <v>578</v>
      </c>
      <c r="D139" s="51"/>
      <c r="E139" s="31"/>
      <c r="G139" s="170"/>
    </row>
    <row r="140" spans="1:7" ht="15" customHeight="1" x14ac:dyDescent="0.2">
      <c r="A140" s="171"/>
      <c r="B140" s="57"/>
      <c r="C140" s="68" t="s">
        <v>152</v>
      </c>
      <c r="D140" s="51"/>
      <c r="E140" s="31"/>
      <c r="G140" s="170"/>
    </row>
    <row r="141" spans="1:7" ht="15" customHeight="1" x14ac:dyDescent="0.2">
      <c r="A141" s="171"/>
      <c r="B141" s="57"/>
      <c r="C141" s="68" t="s">
        <v>153</v>
      </c>
      <c r="D141" s="130" t="s">
        <v>0</v>
      </c>
      <c r="E141" s="66">
        <v>1</v>
      </c>
      <c r="G141" s="170"/>
    </row>
    <row r="142" spans="1:7" ht="15" customHeight="1" x14ac:dyDescent="0.2">
      <c r="A142" s="171"/>
      <c r="B142" s="57"/>
      <c r="C142" s="68"/>
      <c r="D142" s="51"/>
      <c r="E142" s="31"/>
      <c r="G142" s="170"/>
    </row>
    <row r="143" spans="1:7" ht="15" customHeight="1" x14ac:dyDescent="0.2">
      <c r="A143" s="171"/>
      <c r="B143" s="57"/>
      <c r="C143" s="68"/>
      <c r="D143" s="51"/>
      <c r="E143" s="31"/>
      <c r="G143" s="170"/>
    </row>
    <row r="144" spans="1:7" ht="15" customHeight="1" x14ac:dyDescent="0.2">
      <c r="A144" s="171"/>
      <c r="B144" s="57"/>
      <c r="C144" s="68"/>
      <c r="D144" s="51"/>
      <c r="E144" s="31"/>
      <c r="G144" s="170"/>
    </row>
    <row r="145" spans="1:7" ht="15" customHeight="1" x14ac:dyDescent="0.2">
      <c r="A145" s="171"/>
      <c r="B145" s="57"/>
      <c r="C145" s="68"/>
      <c r="D145" s="51"/>
      <c r="E145" s="31"/>
      <c r="G145" s="170"/>
    </row>
    <row r="146" spans="1:7" ht="15" customHeight="1" x14ac:dyDescent="0.2">
      <c r="A146" s="171"/>
      <c r="B146" s="57"/>
      <c r="C146" s="68"/>
      <c r="D146" s="51"/>
      <c r="E146" s="31"/>
      <c r="G146" s="170"/>
    </row>
    <row r="147" spans="1:7" ht="15" customHeight="1" x14ac:dyDescent="0.2">
      <c r="A147" s="171"/>
      <c r="B147" s="57"/>
      <c r="C147" s="68"/>
      <c r="D147" s="51"/>
      <c r="E147" s="31"/>
      <c r="G147" s="170"/>
    </row>
    <row r="148" spans="1:7" ht="15" customHeight="1" x14ac:dyDescent="0.2">
      <c r="A148" s="171"/>
      <c r="B148" s="57"/>
      <c r="C148" s="68"/>
      <c r="D148" s="51"/>
      <c r="E148" s="31"/>
      <c r="G148" s="170"/>
    </row>
    <row r="149" spans="1:7" ht="15" customHeight="1" x14ac:dyDescent="0.2">
      <c r="A149" s="171"/>
      <c r="B149" s="57"/>
      <c r="C149" s="68"/>
      <c r="D149" s="51"/>
      <c r="E149" s="31"/>
      <c r="G149" s="170"/>
    </row>
    <row r="150" spans="1:7" ht="15" customHeight="1" x14ac:dyDescent="0.2">
      <c r="A150" s="171"/>
      <c r="B150" s="57"/>
      <c r="C150" s="68"/>
      <c r="D150" s="51"/>
      <c r="E150" s="31"/>
      <c r="G150" s="170"/>
    </row>
    <row r="151" spans="1:7" ht="15" customHeight="1" x14ac:dyDescent="0.2">
      <c r="A151" s="171"/>
      <c r="B151" s="57"/>
      <c r="C151" s="68"/>
      <c r="D151" s="51"/>
      <c r="E151" s="31"/>
      <c r="G151" s="170"/>
    </row>
    <row r="152" spans="1:7" ht="15" customHeight="1" x14ac:dyDescent="0.2">
      <c r="A152" s="171"/>
      <c r="B152" s="57"/>
      <c r="C152" s="68"/>
      <c r="D152" s="51"/>
      <c r="E152" s="31"/>
      <c r="G152" s="170"/>
    </row>
    <row r="153" spans="1:7" ht="15" customHeight="1" x14ac:dyDescent="0.2">
      <c r="A153" s="171"/>
      <c r="B153" s="57"/>
      <c r="C153" s="68"/>
      <c r="D153" s="51"/>
      <c r="E153" s="31"/>
      <c r="G153" s="170"/>
    </row>
    <row r="154" spans="1:7" ht="15" customHeight="1" x14ac:dyDescent="0.2">
      <c r="A154" s="171"/>
      <c r="B154" s="57"/>
      <c r="C154" s="68"/>
      <c r="D154" s="51"/>
      <c r="E154" s="31"/>
      <c r="G154" s="170"/>
    </row>
    <row r="155" spans="1:7" ht="15" customHeight="1" x14ac:dyDescent="0.2">
      <c r="A155" s="171"/>
      <c r="B155" s="57"/>
      <c r="C155" s="68"/>
      <c r="D155" s="51"/>
      <c r="E155" s="31"/>
      <c r="G155" s="170"/>
    </row>
    <row r="156" spans="1:7" ht="15" customHeight="1" x14ac:dyDescent="0.2">
      <c r="A156" s="171"/>
      <c r="B156" s="57"/>
      <c r="C156" s="68"/>
      <c r="D156" s="51"/>
      <c r="E156" s="31"/>
      <c r="G156" s="170"/>
    </row>
    <row r="157" spans="1:7" ht="15" customHeight="1" x14ac:dyDescent="0.2">
      <c r="A157" s="171"/>
      <c r="B157" s="57"/>
      <c r="C157" s="68"/>
      <c r="D157" s="51"/>
      <c r="E157" s="31"/>
      <c r="G157" s="170"/>
    </row>
    <row r="158" spans="1:7" ht="15" customHeight="1" x14ac:dyDescent="0.2">
      <c r="A158" s="171"/>
      <c r="B158" s="57"/>
      <c r="C158" s="68"/>
      <c r="D158" s="51"/>
      <c r="E158" s="31"/>
      <c r="G158" s="170"/>
    </row>
    <row r="159" spans="1:7" ht="15" customHeight="1" x14ac:dyDescent="0.2">
      <c r="A159" s="171"/>
      <c r="B159" s="57"/>
      <c r="C159" s="68"/>
      <c r="D159" s="51"/>
      <c r="E159" s="31"/>
      <c r="G159" s="170"/>
    </row>
    <row r="160" spans="1:7" ht="15" customHeight="1" x14ac:dyDescent="0.2">
      <c r="A160" s="171"/>
      <c r="B160" s="57"/>
      <c r="C160" s="68"/>
      <c r="D160" s="51"/>
      <c r="E160" s="31"/>
      <c r="G160" s="170"/>
    </row>
    <row r="161" spans="1:7" ht="15" customHeight="1" x14ac:dyDescent="0.2">
      <c r="A161" s="171"/>
      <c r="B161" s="57"/>
      <c r="C161" s="68"/>
      <c r="D161" s="51"/>
      <c r="E161" s="31"/>
      <c r="G161" s="170"/>
    </row>
    <row r="162" spans="1:7" ht="15" customHeight="1" x14ac:dyDescent="0.2">
      <c r="A162" s="172"/>
      <c r="B162" s="23"/>
      <c r="C162" s="61"/>
      <c r="D162" s="31"/>
      <c r="E162" s="35"/>
      <c r="G162" s="170"/>
    </row>
    <row r="163" spans="1:7" ht="15" customHeight="1" x14ac:dyDescent="0.2">
      <c r="A163" s="171"/>
      <c r="C163" s="57"/>
      <c r="D163" s="66"/>
      <c r="E163" s="35"/>
      <c r="G163" s="170"/>
    </row>
    <row r="164" spans="1:7" ht="15" customHeight="1" x14ac:dyDescent="0.2">
      <c r="A164" s="171"/>
      <c r="C164" s="57"/>
      <c r="D164" s="66"/>
      <c r="E164" s="35"/>
      <c r="G164" s="170"/>
    </row>
    <row r="165" spans="1:7" ht="15" customHeight="1" x14ac:dyDescent="0.2">
      <c r="A165" s="171"/>
      <c r="C165" s="57"/>
      <c r="D165" s="66"/>
      <c r="E165" s="35"/>
      <c r="G165" s="170"/>
    </row>
    <row r="166" spans="1:7" ht="15" customHeight="1" x14ac:dyDescent="0.2">
      <c r="A166" s="171"/>
      <c r="C166" s="57"/>
      <c r="D166" s="66"/>
      <c r="E166" s="48"/>
      <c r="G166" s="170"/>
    </row>
    <row r="167" spans="1:7" ht="15" customHeight="1" x14ac:dyDescent="0.2">
      <c r="A167" s="173"/>
      <c r="B167" s="32"/>
      <c r="C167" s="23"/>
      <c r="D167" s="66"/>
      <c r="E167" s="48"/>
      <c r="G167" s="170"/>
    </row>
    <row r="168" spans="1:7" ht="15" customHeight="1" x14ac:dyDescent="0.2">
      <c r="A168" s="169"/>
      <c r="B168" s="32"/>
      <c r="D168" s="66"/>
      <c r="E168" s="48"/>
      <c r="G168" s="170"/>
    </row>
    <row r="169" spans="1:7" ht="15" customHeight="1" x14ac:dyDescent="0.2">
      <c r="A169" s="173"/>
      <c r="B169" s="23"/>
      <c r="C169" s="57"/>
      <c r="D169" s="66"/>
      <c r="E169" s="48"/>
      <c r="G169" s="170"/>
    </row>
    <row r="170" spans="1:7" ht="15" customHeight="1" x14ac:dyDescent="0.2">
      <c r="A170" s="173"/>
      <c r="B170" s="23"/>
      <c r="C170" s="57"/>
      <c r="D170" s="66"/>
      <c r="E170" s="48"/>
      <c r="G170" s="170"/>
    </row>
    <row r="171" spans="1:7" ht="15" customHeight="1" x14ac:dyDescent="0.2">
      <c r="A171" s="173"/>
      <c r="C171" s="61"/>
      <c r="D171" s="66"/>
      <c r="E171" s="48"/>
      <c r="G171" s="170"/>
    </row>
    <row r="172" spans="1:7" ht="15" customHeight="1" x14ac:dyDescent="0.2">
      <c r="A172" s="169"/>
      <c r="C172" s="57"/>
      <c r="D172" s="66"/>
      <c r="E172" s="48"/>
      <c r="G172" s="170"/>
    </row>
    <row r="173" spans="1:7" ht="15" customHeight="1" x14ac:dyDescent="0.2">
      <c r="A173" s="169"/>
      <c r="C173" s="51"/>
      <c r="D173" s="66"/>
      <c r="E173" s="48"/>
      <c r="G173" s="170"/>
    </row>
    <row r="174" spans="1:7" ht="15" customHeight="1" x14ac:dyDescent="0.2">
      <c r="A174" s="169"/>
      <c r="C174" s="57"/>
      <c r="D174" s="66"/>
      <c r="E174" s="48"/>
      <c r="G174" s="170"/>
    </row>
    <row r="175" spans="1:7" ht="15" customHeight="1" x14ac:dyDescent="0.2">
      <c r="A175" s="169"/>
      <c r="C175" s="51"/>
      <c r="D175" s="66"/>
      <c r="E175" s="48"/>
      <c r="F175" s="63"/>
      <c r="G175" s="170"/>
    </row>
    <row r="176" spans="1:7" ht="15" customHeight="1" x14ac:dyDescent="0.2">
      <c r="A176" s="169"/>
      <c r="C176" s="51"/>
      <c r="D176" s="66"/>
      <c r="E176" s="48"/>
      <c r="F176" s="63"/>
      <c r="G176" s="170"/>
    </row>
    <row r="177" spans="1:7" ht="15" customHeight="1" x14ac:dyDescent="0.2">
      <c r="A177" s="169"/>
      <c r="B177" s="32"/>
      <c r="C177" s="136"/>
      <c r="D177" s="32"/>
      <c r="E177" s="32"/>
      <c r="F177" s="137"/>
      <c r="G177" s="174"/>
    </row>
    <row r="178" spans="1:7" ht="15" customHeight="1" x14ac:dyDescent="0.2">
      <c r="A178" s="169"/>
      <c r="B178" s="32"/>
      <c r="C178" s="32"/>
      <c r="D178" s="37"/>
      <c r="E178" s="138"/>
      <c r="F178" s="139"/>
      <c r="G178" s="170"/>
    </row>
    <row r="179" spans="1:7" ht="15" customHeight="1" x14ac:dyDescent="0.2">
      <c r="A179" s="171"/>
      <c r="C179" s="57" t="s">
        <v>9</v>
      </c>
      <c r="D179" s="133"/>
      <c r="E179" s="25"/>
      <c r="G179" s="175"/>
    </row>
    <row r="180" spans="1:7" ht="15" customHeight="1" thickBot="1" x14ac:dyDescent="0.25">
      <c r="A180" s="471" t="s">
        <v>576</v>
      </c>
      <c r="B180" s="472"/>
      <c r="C180" s="472"/>
      <c r="D180" s="472"/>
      <c r="E180" s="176"/>
      <c r="F180" s="177"/>
      <c r="G180" s="178"/>
    </row>
    <row r="182" spans="1:7" ht="15" customHeight="1" x14ac:dyDescent="0.2">
      <c r="A182" s="1" t="str">
        <f>+A$1</f>
        <v>Capricon District Municipality</v>
      </c>
      <c r="B182" s="1"/>
      <c r="G182" s="5"/>
    </row>
    <row r="183" spans="1:7" ht="15" customHeight="1" x14ac:dyDescent="0.2">
      <c r="A183" s="1" t="str">
        <f>+A$2</f>
        <v>KROMHOEK (MAKGATHO) DEVREDE TAAIBOSCH NEW STANDS (CONTRACT B) WATER SUPPLY</v>
      </c>
      <c r="B183" s="1"/>
      <c r="G183" s="5"/>
    </row>
    <row r="184" spans="1:7" ht="15" customHeight="1" x14ac:dyDescent="0.2">
      <c r="A184" s="1" t="str">
        <f>+A$3</f>
        <v>SCHEDULE 1 - PRELIMINARY AND GENERAL</v>
      </c>
      <c r="B184" s="1"/>
      <c r="G184" s="42"/>
    </row>
    <row r="185" spans="1:7" ht="15" customHeight="1" thickBot="1" x14ac:dyDescent="0.25">
      <c r="A185" s="1"/>
      <c r="B185" s="1"/>
      <c r="E185" s="23"/>
      <c r="F185" s="23"/>
      <c r="G185" s="23"/>
    </row>
    <row r="186" spans="1:7" ht="15" customHeight="1" x14ac:dyDescent="0.2">
      <c r="A186" s="159" t="s">
        <v>1</v>
      </c>
      <c r="B186" s="160" t="s">
        <v>2</v>
      </c>
      <c r="C186" s="161" t="s">
        <v>3</v>
      </c>
      <c r="D186" s="162" t="s">
        <v>4</v>
      </c>
      <c r="E186" s="163" t="s">
        <v>120</v>
      </c>
      <c r="F186" s="164" t="s">
        <v>5</v>
      </c>
      <c r="G186" s="165" t="s">
        <v>6</v>
      </c>
    </row>
    <row r="187" spans="1:7" ht="15" customHeight="1" x14ac:dyDescent="0.2">
      <c r="A187" s="166" t="s">
        <v>7</v>
      </c>
      <c r="B187" s="16" t="s">
        <v>70</v>
      </c>
      <c r="C187" s="17"/>
      <c r="D187" s="18"/>
      <c r="E187" s="19"/>
      <c r="F187" s="20"/>
      <c r="G187" s="167"/>
    </row>
    <row r="188" spans="1:7" ht="15" customHeight="1" x14ac:dyDescent="0.2">
      <c r="A188" s="480" t="s">
        <v>122</v>
      </c>
      <c r="B188" s="479"/>
      <c r="C188" s="479"/>
      <c r="D188" s="479"/>
      <c r="E188" s="144"/>
      <c r="F188" s="43"/>
      <c r="G188" s="168"/>
    </row>
    <row r="189" spans="1:7" ht="15" customHeight="1" x14ac:dyDescent="0.2">
      <c r="A189" s="169" t="s">
        <v>579</v>
      </c>
      <c r="B189" s="57"/>
      <c r="C189" s="67" t="s">
        <v>580</v>
      </c>
      <c r="D189" s="106"/>
      <c r="E189" s="24"/>
      <c r="G189" s="170"/>
    </row>
    <row r="190" spans="1:7" ht="15" customHeight="1" x14ac:dyDescent="0.2">
      <c r="A190" s="171"/>
      <c r="B190" s="57"/>
      <c r="C190" s="68" t="s">
        <v>581</v>
      </c>
      <c r="D190" s="96"/>
      <c r="E190" s="24"/>
      <c r="G190" s="170"/>
    </row>
    <row r="191" spans="1:7" ht="15" customHeight="1" x14ac:dyDescent="0.2">
      <c r="A191" s="171"/>
      <c r="B191" s="57"/>
      <c r="C191" s="68"/>
      <c r="D191" s="96"/>
      <c r="E191" s="24"/>
      <c r="G191" s="170"/>
    </row>
    <row r="192" spans="1:7" ht="15" customHeight="1" x14ac:dyDescent="0.2">
      <c r="A192" s="171"/>
      <c r="B192" s="57"/>
      <c r="C192" s="68"/>
      <c r="D192" s="96"/>
      <c r="E192" s="24"/>
      <c r="G192" s="170"/>
    </row>
    <row r="193" spans="1:7" ht="15" customHeight="1" x14ac:dyDescent="0.2">
      <c r="A193" s="172" t="s">
        <v>579</v>
      </c>
      <c r="B193" s="57" t="s">
        <v>582</v>
      </c>
      <c r="C193" s="395" t="s">
        <v>583</v>
      </c>
      <c r="D193" s="52"/>
      <c r="E193" s="34"/>
      <c r="G193" s="170"/>
    </row>
    <row r="194" spans="1:7" ht="15" customHeight="1" x14ac:dyDescent="0.2">
      <c r="A194" s="171"/>
      <c r="B194" s="57"/>
      <c r="C194" s="68"/>
      <c r="D194" s="96"/>
      <c r="E194" s="24"/>
      <c r="G194" s="170"/>
    </row>
    <row r="195" spans="1:7" ht="15" customHeight="1" x14ac:dyDescent="0.2">
      <c r="A195" s="171" t="s">
        <v>584</v>
      </c>
      <c r="B195" s="57"/>
      <c r="C195" s="68" t="s">
        <v>585</v>
      </c>
      <c r="D195" s="52" t="s">
        <v>586</v>
      </c>
      <c r="E195" s="34"/>
      <c r="G195" s="170" t="s">
        <v>544</v>
      </c>
    </row>
    <row r="196" spans="1:7" ht="15" customHeight="1" x14ac:dyDescent="0.2">
      <c r="A196" s="171"/>
      <c r="B196" s="57"/>
      <c r="C196" s="68"/>
      <c r="D196" s="96"/>
      <c r="E196" s="24"/>
      <c r="G196" s="170"/>
    </row>
    <row r="197" spans="1:7" ht="15" customHeight="1" x14ac:dyDescent="0.2">
      <c r="A197" s="171" t="s">
        <v>587</v>
      </c>
      <c r="B197" s="57"/>
      <c r="C197" s="68" t="s">
        <v>588</v>
      </c>
      <c r="D197" s="52" t="s">
        <v>586</v>
      </c>
      <c r="E197" s="34"/>
      <c r="G197" s="170" t="s">
        <v>544</v>
      </c>
    </row>
    <row r="198" spans="1:7" ht="15" customHeight="1" x14ac:dyDescent="0.2">
      <c r="A198" s="171"/>
      <c r="B198" s="57"/>
      <c r="C198" s="68"/>
      <c r="D198" s="96"/>
      <c r="E198" s="24"/>
      <c r="G198" s="170"/>
    </row>
    <row r="199" spans="1:7" ht="15" customHeight="1" x14ac:dyDescent="0.2">
      <c r="A199" s="171" t="s">
        <v>589</v>
      </c>
      <c r="B199" s="57"/>
      <c r="C199" s="68" t="s">
        <v>590</v>
      </c>
      <c r="D199" s="52" t="s">
        <v>586</v>
      </c>
      <c r="E199" s="24"/>
      <c r="G199" s="170" t="s">
        <v>544</v>
      </c>
    </row>
    <row r="200" spans="1:7" ht="15" customHeight="1" x14ac:dyDescent="0.2">
      <c r="A200" s="171"/>
      <c r="B200" s="57"/>
      <c r="C200" s="68"/>
      <c r="D200" s="96"/>
      <c r="E200" s="24"/>
      <c r="G200" s="170"/>
    </row>
    <row r="201" spans="1:7" ht="15" customHeight="1" x14ac:dyDescent="0.2">
      <c r="A201" s="171" t="s">
        <v>591</v>
      </c>
      <c r="B201" s="57"/>
      <c r="C201" s="68" t="s">
        <v>592</v>
      </c>
      <c r="D201" s="52" t="s">
        <v>586</v>
      </c>
      <c r="E201" s="34"/>
      <c r="G201" s="170" t="s">
        <v>544</v>
      </c>
    </row>
    <row r="202" spans="1:7" ht="15" customHeight="1" x14ac:dyDescent="0.2">
      <c r="A202" s="171"/>
      <c r="B202" s="57"/>
      <c r="C202" s="68"/>
      <c r="D202" s="96"/>
      <c r="E202" s="24"/>
      <c r="G202" s="170"/>
    </row>
    <row r="203" spans="1:7" ht="15" customHeight="1" x14ac:dyDescent="0.2">
      <c r="A203" s="171"/>
      <c r="B203" s="57"/>
      <c r="C203" s="68"/>
      <c r="D203" s="96"/>
      <c r="E203" s="24"/>
      <c r="G203" s="170"/>
    </row>
    <row r="204" spans="1:7" ht="15" customHeight="1" x14ac:dyDescent="0.2">
      <c r="A204" s="172" t="s">
        <v>593</v>
      </c>
      <c r="B204" s="57" t="s">
        <v>582</v>
      </c>
      <c r="C204" s="395" t="s">
        <v>594</v>
      </c>
      <c r="D204" s="96"/>
      <c r="E204" s="24"/>
      <c r="G204" s="170"/>
    </row>
    <row r="205" spans="1:7" ht="15" customHeight="1" x14ac:dyDescent="0.2">
      <c r="A205" s="171"/>
      <c r="B205" s="57"/>
      <c r="C205" s="68" t="s">
        <v>595</v>
      </c>
      <c r="D205" s="96"/>
      <c r="E205" s="24"/>
      <c r="G205" s="170"/>
    </row>
    <row r="206" spans="1:7" ht="15" customHeight="1" x14ac:dyDescent="0.2">
      <c r="A206" s="171"/>
      <c r="B206" s="57"/>
      <c r="C206" s="68" t="s">
        <v>596</v>
      </c>
      <c r="D206" s="96"/>
      <c r="E206" s="24"/>
      <c r="G206" s="170"/>
    </row>
    <row r="207" spans="1:7" ht="15" customHeight="1" x14ac:dyDescent="0.2">
      <c r="A207" s="171"/>
      <c r="B207" s="57"/>
      <c r="C207" s="68" t="s">
        <v>597</v>
      </c>
      <c r="D207" s="96"/>
      <c r="E207" s="24"/>
      <c r="G207" s="170"/>
    </row>
    <row r="208" spans="1:7" ht="15" customHeight="1" x14ac:dyDescent="0.2">
      <c r="A208" s="171"/>
      <c r="B208" s="57"/>
      <c r="C208" s="68"/>
      <c r="D208" s="96"/>
      <c r="E208" s="24"/>
      <c r="G208" s="170"/>
    </row>
    <row r="209" spans="1:7" ht="15" customHeight="1" x14ac:dyDescent="0.2">
      <c r="A209" s="171" t="s">
        <v>598</v>
      </c>
      <c r="B209" s="57"/>
      <c r="C209" s="68" t="s">
        <v>599</v>
      </c>
      <c r="D209" s="52" t="s">
        <v>586</v>
      </c>
      <c r="E209" s="24"/>
      <c r="G209" s="170" t="s">
        <v>544</v>
      </c>
    </row>
    <row r="210" spans="1:7" ht="15" customHeight="1" x14ac:dyDescent="0.2">
      <c r="A210" s="171"/>
      <c r="B210" s="57"/>
      <c r="C210" s="68"/>
      <c r="D210" s="96"/>
      <c r="E210" s="24"/>
      <c r="G210" s="170"/>
    </row>
    <row r="211" spans="1:7" ht="15" customHeight="1" x14ac:dyDescent="0.2">
      <c r="A211" s="171" t="s">
        <v>598</v>
      </c>
      <c r="B211" s="57"/>
      <c r="C211" s="68" t="s">
        <v>600</v>
      </c>
      <c r="D211" s="52" t="s">
        <v>586</v>
      </c>
      <c r="E211" s="24"/>
      <c r="G211" s="170" t="s">
        <v>544</v>
      </c>
    </row>
    <row r="212" spans="1:7" ht="15" customHeight="1" x14ac:dyDescent="0.2">
      <c r="A212" s="171"/>
      <c r="B212" s="57"/>
      <c r="C212" s="68"/>
      <c r="D212" s="96"/>
      <c r="E212" s="24"/>
      <c r="G212" s="170"/>
    </row>
    <row r="213" spans="1:7" ht="15" customHeight="1" x14ac:dyDescent="0.2">
      <c r="A213" s="171" t="s">
        <v>601</v>
      </c>
      <c r="B213" s="57"/>
      <c r="C213" s="68" t="s">
        <v>602</v>
      </c>
      <c r="D213" s="52" t="s">
        <v>586</v>
      </c>
      <c r="E213" s="24"/>
      <c r="G213" s="170" t="s">
        <v>544</v>
      </c>
    </row>
    <row r="214" spans="1:7" ht="15" customHeight="1" x14ac:dyDescent="0.2">
      <c r="A214" s="171"/>
      <c r="B214" s="57"/>
      <c r="C214" s="68"/>
      <c r="D214" s="96"/>
      <c r="E214" s="24"/>
      <c r="G214" s="170"/>
    </row>
    <row r="215" spans="1:7" ht="15" customHeight="1" x14ac:dyDescent="0.2">
      <c r="A215" s="171" t="s">
        <v>603</v>
      </c>
      <c r="B215" s="57"/>
      <c r="C215" s="68" t="s">
        <v>604</v>
      </c>
      <c r="D215" s="52" t="s">
        <v>586</v>
      </c>
      <c r="E215" s="24"/>
      <c r="G215" s="170" t="s">
        <v>544</v>
      </c>
    </row>
    <row r="216" spans="1:7" ht="15" customHeight="1" x14ac:dyDescent="0.2">
      <c r="A216" s="171"/>
      <c r="B216" s="57"/>
      <c r="C216" s="68"/>
      <c r="D216" s="96"/>
      <c r="E216" s="24"/>
      <c r="G216" s="170"/>
    </row>
    <row r="217" spans="1:7" ht="15" customHeight="1" x14ac:dyDescent="0.2">
      <c r="A217" s="171" t="s">
        <v>605</v>
      </c>
      <c r="B217" s="57"/>
      <c r="C217" s="68" t="s">
        <v>606</v>
      </c>
      <c r="D217" s="52" t="s">
        <v>586</v>
      </c>
      <c r="E217" s="24"/>
      <c r="G217" s="170" t="s">
        <v>544</v>
      </c>
    </row>
    <row r="218" spans="1:7" ht="15" customHeight="1" x14ac:dyDescent="0.2">
      <c r="A218" s="171"/>
      <c r="B218" s="57"/>
      <c r="C218" s="68"/>
      <c r="D218" s="96"/>
      <c r="E218" s="24"/>
      <c r="G218" s="170"/>
    </row>
    <row r="219" spans="1:7" ht="15" customHeight="1" x14ac:dyDescent="0.2">
      <c r="A219" s="171" t="s">
        <v>607</v>
      </c>
      <c r="B219" s="57"/>
      <c r="C219" s="68" t="s">
        <v>608</v>
      </c>
      <c r="D219" s="52" t="s">
        <v>586</v>
      </c>
      <c r="E219" s="24"/>
      <c r="G219" s="170" t="s">
        <v>544</v>
      </c>
    </row>
    <row r="220" spans="1:7" ht="15" customHeight="1" x14ac:dyDescent="0.2">
      <c r="A220" s="171"/>
      <c r="B220" s="57"/>
      <c r="C220" s="68"/>
      <c r="D220" s="96"/>
      <c r="E220" s="24"/>
      <c r="G220" s="170"/>
    </row>
    <row r="221" spans="1:7" ht="15" customHeight="1" x14ac:dyDescent="0.2">
      <c r="A221" s="171" t="s">
        <v>609</v>
      </c>
      <c r="B221" s="57"/>
      <c r="C221" s="68" t="s">
        <v>610</v>
      </c>
      <c r="D221" s="52" t="s">
        <v>586</v>
      </c>
      <c r="E221" s="24"/>
      <c r="G221" s="170" t="s">
        <v>544</v>
      </c>
    </row>
    <row r="222" spans="1:7" ht="15" customHeight="1" x14ac:dyDescent="0.2">
      <c r="A222" s="172"/>
      <c r="B222" s="23"/>
      <c r="C222" s="61"/>
      <c r="D222" s="96"/>
      <c r="E222" s="35"/>
      <c r="G222" s="170"/>
    </row>
    <row r="223" spans="1:7" ht="15" customHeight="1" x14ac:dyDescent="0.2">
      <c r="A223" s="171" t="s">
        <v>611</v>
      </c>
      <c r="C223" s="57" t="s">
        <v>612</v>
      </c>
      <c r="D223" s="52" t="s">
        <v>586</v>
      </c>
      <c r="E223" s="35"/>
      <c r="G223" s="170" t="s">
        <v>544</v>
      </c>
    </row>
    <row r="224" spans="1:7" ht="15" customHeight="1" x14ac:dyDescent="0.2">
      <c r="A224" s="171"/>
      <c r="C224" s="57"/>
      <c r="D224" s="52"/>
      <c r="E224" s="35"/>
      <c r="G224" s="170"/>
    </row>
    <row r="225" spans="1:7" ht="15" customHeight="1" x14ac:dyDescent="0.2">
      <c r="A225" s="171" t="s">
        <v>613</v>
      </c>
      <c r="C225" s="57" t="s">
        <v>614</v>
      </c>
      <c r="D225" s="473" t="s">
        <v>12</v>
      </c>
      <c r="E225" s="474"/>
      <c r="F225" s="474"/>
      <c r="G225" s="475" t="s">
        <v>544</v>
      </c>
    </row>
    <row r="226" spans="1:7" ht="15" customHeight="1" x14ac:dyDescent="0.2">
      <c r="A226" s="171"/>
      <c r="C226" s="57" t="s">
        <v>615</v>
      </c>
      <c r="D226" s="473"/>
      <c r="E226" s="474"/>
      <c r="F226" s="474"/>
      <c r="G226" s="475"/>
    </row>
    <row r="227" spans="1:7" ht="15" customHeight="1" x14ac:dyDescent="0.2">
      <c r="A227" s="173"/>
      <c r="B227" s="32"/>
      <c r="C227" s="23"/>
      <c r="D227" s="52"/>
      <c r="E227" s="48"/>
      <c r="G227" s="170"/>
    </row>
    <row r="228" spans="1:7" ht="15" customHeight="1" x14ac:dyDescent="0.2">
      <c r="A228" s="173" t="s">
        <v>616</v>
      </c>
      <c r="B228" s="32" t="s">
        <v>582</v>
      </c>
      <c r="C228" s="23" t="s">
        <v>617</v>
      </c>
      <c r="D228" s="52"/>
      <c r="E228" s="48"/>
      <c r="G228" s="170"/>
    </row>
    <row r="229" spans="1:7" ht="15" customHeight="1" x14ac:dyDescent="0.2">
      <c r="A229" s="173"/>
      <c r="B229" s="23"/>
      <c r="C229" s="57"/>
      <c r="D229" s="52"/>
      <c r="E229" s="48"/>
      <c r="G229" s="170"/>
    </row>
    <row r="230" spans="1:7" ht="15" customHeight="1" x14ac:dyDescent="0.2">
      <c r="A230" s="169" t="s">
        <v>618</v>
      </c>
      <c r="B230" s="23"/>
      <c r="C230" s="57" t="s">
        <v>619</v>
      </c>
      <c r="D230" s="52" t="s">
        <v>586</v>
      </c>
      <c r="E230" s="48"/>
      <c r="G230" s="170" t="s">
        <v>544</v>
      </c>
    </row>
    <row r="231" spans="1:7" ht="15" customHeight="1" x14ac:dyDescent="0.2">
      <c r="A231" s="173"/>
      <c r="C231" s="61"/>
      <c r="D231" s="52"/>
      <c r="E231" s="48"/>
      <c r="G231" s="170"/>
    </row>
    <row r="232" spans="1:7" ht="15" customHeight="1" x14ac:dyDescent="0.2">
      <c r="A232" s="169" t="s">
        <v>620</v>
      </c>
      <c r="C232" s="57" t="s">
        <v>621</v>
      </c>
      <c r="D232" s="52" t="s">
        <v>586</v>
      </c>
      <c r="E232" s="48"/>
      <c r="G232" s="170" t="s">
        <v>544</v>
      </c>
    </row>
    <row r="233" spans="1:7" ht="15" customHeight="1" x14ac:dyDescent="0.2">
      <c r="A233" s="169"/>
      <c r="C233" s="51"/>
      <c r="D233" s="52"/>
      <c r="E233" s="48"/>
      <c r="G233" s="170"/>
    </row>
    <row r="234" spans="1:7" ht="15" customHeight="1" x14ac:dyDescent="0.2">
      <c r="A234" s="169" t="s">
        <v>622</v>
      </c>
      <c r="C234" s="57" t="s">
        <v>623</v>
      </c>
      <c r="D234" s="52" t="s">
        <v>586</v>
      </c>
      <c r="E234" s="48"/>
      <c r="G234" s="170" t="s">
        <v>544</v>
      </c>
    </row>
    <row r="235" spans="1:7" ht="15" customHeight="1" x14ac:dyDescent="0.2">
      <c r="A235" s="169"/>
      <c r="C235" s="51"/>
      <c r="D235" s="52"/>
      <c r="E235" s="48"/>
      <c r="F235" s="63"/>
      <c r="G235" s="170"/>
    </row>
    <row r="236" spans="1:7" ht="15" customHeight="1" x14ac:dyDescent="0.2">
      <c r="A236" s="169" t="s">
        <v>624</v>
      </c>
      <c r="C236" s="57" t="s">
        <v>614</v>
      </c>
      <c r="D236" s="473" t="s">
        <v>12</v>
      </c>
      <c r="E236" s="474"/>
      <c r="F236" s="474"/>
      <c r="G236" s="475" t="s">
        <v>544</v>
      </c>
    </row>
    <row r="237" spans="1:7" ht="15" customHeight="1" x14ac:dyDescent="0.2">
      <c r="A237" s="169"/>
      <c r="B237" s="32"/>
      <c r="C237" s="57" t="s">
        <v>625</v>
      </c>
      <c r="D237" s="473"/>
      <c r="E237" s="474"/>
      <c r="F237" s="474"/>
      <c r="G237" s="475"/>
    </row>
    <row r="238" spans="1:7" ht="15" customHeight="1" x14ac:dyDescent="0.2">
      <c r="A238" s="169"/>
      <c r="B238" s="32"/>
      <c r="C238" s="57"/>
      <c r="D238" s="52"/>
      <c r="E238" s="468"/>
      <c r="F238" s="139"/>
      <c r="G238" s="170"/>
    </row>
    <row r="239" spans="1:7" ht="15" customHeight="1" x14ac:dyDescent="0.2">
      <c r="A239" s="171"/>
      <c r="C239" s="57" t="s">
        <v>9</v>
      </c>
      <c r="D239" s="121"/>
      <c r="E239" s="25"/>
      <c r="G239" s="175"/>
    </row>
    <row r="240" spans="1:7" ht="15" customHeight="1" thickBot="1" x14ac:dyDescent="0.25">
      <c r="A240" s="471" t="s">
        <v>167</v>
      </c>
      <c r="B240" s="472"/>
      <c r="C240" s="472"/>
      <c r="D240" s="472"/>
      <c r="E240" s="176"/>
      <c r="F240" s="177"/>
      <c r="G240" s="178"/>
    </row>
    <row r="241" spans="1:1" ht="15" customHeight="1" x14ac:dyDescent="0.2">
      <c r="A241" s="51"/>
    </row>
    <row r="242" spans="1:1" ht="15" customHeight="1" x14ac:dyDescent="0.2">
      <c r="A242" s="51"/>
    </row>
    <row r="243" spans="1:1" ht="15" customHeight="1" x14ac:dyDescent="0.2">
      <c r="A243" s="51"/>
    </row>
    <row r="244" spans="1:1" ht="15" customHeight="1" x14ac:dyDescent="0.2">
      <c r="A244" s="51"/>
    </row>
    <row r="245" spans="1:1" ht="15" customHeight="1" x14ac:dyDescent="0.2">
      <c r="A245" s="51"/>
    </row>
    <row r="246" spans="1:1" ht="15" customHeight="1" x14ac:dyDescent="0.2">
      <c r="A246" s="51"/>
    </row>
    <row r="247" spans="1:1" ht="15" customHeight="1" x14ac:dyDescent="0.2">
      <c r="A247" s="51"/>
    </row>
    <row r="248" spans="1:1" ht="15" customHeight="1" x14ac:dyDescent="0.2">
      <c r="A248" s="51"/>
    </row>
    <row r="249" spans="1:1" ht="15" customHeight="1" x14ac:dyDescent="0.2">
      <c r="A249" s="51"/>
    </row>
    <row r="250" spans="1:1" ht="15" customHeight="1" x14ac:dyDescent="0.2">
      <c r="A250" s="51"/>
    </row>
    <row r="251" spans="1:1" ht="15" customHeight="1" x14ac:dyDescent="0.2">
      <c r="A251" s="51"/>
    </row>
    <row r="252" spans="1:1" ht="15" customHeight="1" x14ac:dyDescent="0.2">
      <c r="A252" s="51"/>
    </row>
    <row r="253" spans="1:1" ht="15" customHeight="1" x14ac:dyDescent="0.2">
      <c r="A253" s="51"/>
    </row>
    <row r="254" spans="1:1" ht="15" customHeight="1" x14ac:dyDescent="0.2">
      <c r="A254" s="51"/>
    </row>
    <row r="255" spans="1:1" ht="15" customHeight="1" x14ac:dyDescent="0.2">
      <c r="A255" s="51"/>
    </row>
    <row r="256" spans="1:1" ht="15" customHeight="1" x14ac:dyDescent="0.2">
      <c r="A256" s="51"/>
    </row>
    <row r="257" spans="1:1" ht="15" customHeight="1" x14ac:dyDescent="0.2">
      <c r="A257" s="51"/>
    </row>
    <row r="258" spans="1:1" ht="15" customHeight="1" x14ac:dyDescent="0.2">
      <c r="A258" s="51"/>
    </row>
    <row r="259" spans="1:1" ht="15" customHeight="1" x14ac:dyDescent="0.2">
      <c r="A259" s="51"/>
    </row>
    <row r="260" spans="1:1" ht="15" customHeight="1" x14ac:dyDescent="0.2">
      <c r="A260" s="51"/>
    </row>
    <row r="261" spans="1:1" ht="15" customHeight="1" x14ac:dyDescent="0.2">
      <c r="A261" s="51"/>
    </row>
    <row r="262" spans="1:1" ht="15" customHeight="1" x14ac:dyDescent="0.2">
      <c r="A262" s="51"/>
    </row>
    <row r="263" spans="1:1" ht="15" customHeight="1" x14ac:dyDescent="0.2">
      <c r="A263" s="51"/>
    </row>
    <row r="264" spans="1:1" ht="15" customHeight="1" x14ac:dyDescent="0.2">
      <c r="A264" s="51"/>
    </row>
    <row r="265" spans="1:1" ht="15" customHeight="1" x14ac:dyDescent="0.2">
      <c r="A265" s="51"/>
    </row>
    <row r="266" spans="1:1" ht="15" customHeight="1" x14ac:dyDescent="0.2">
      <c r="A266" s="51"/>
    </row>
    <row r="267" spans="1:1" ht="15" customHeight="1" x14ac:dyDescent="0.2">
      <c r="A267" s="51"/>
    </row>
    <row r="268" spans="1:1" ht="15" customHeight="1" x14ac:dyDescent="0.2">
      <c r="A268" s="51"/>
    </row>
    <row r="269" spans="1:1" ht="15" customHeight="1" x14ac:dyDescent="0.2">
      <c r="A269" s="51"/>
    </row>
    <row r="270" spans="1:1" ht="15" customHeight="1" x14ac:dyDescent="0.2">
      <c r="A270" s="51"/>
    </row>
    <row r="271" spans="1:1" ht="15" customHeight="1" x14ac:dyDescent="0.2">
      <c r="A271" s="51"/>
    </row>
    <row r="272" spans="1:1" ht="15" customHeight="1" x14ac:dyDescent="0.2">
      <c r="A272" s="51"/>
    </row>
    <row r="273" spans="1:1" ht="15" customHeight="1" x14ac:dyDescent="0.2">
      <c r="A273" s="51"/>
    </row>
    <row r="274" spans="1:1" ht="15" customHeight="1" x14ac:dyDescent="0.2">
      <c r="A274" s="51"/>
    </row>
    <row r="275" spans="1:1" ht="15" customHeight="1" x14ac:dyDescent="0.2">
      <c r="A275" s="51"/>
    </row>
    <row r="276" spans="1:1" ht="15" customHeight="1" x14ac:dyDescent="0.2">
      <c r="A276" s="51"/>
    </row>
    <row r="277" spans="1:1" ht="15" customHeight="1" x14ac:dyDescent="0.2">
      <c r="A277" s="51"/>
    </row>
    <row r="278" spans="1:1" ht="15" customHeight="1" x14ac:dyDescent="0.2">
      <c r="A278" s="51"/>
    </row>
    <row r="279" spans="1:1" ht="15" customHeight="1" x14ac:dyDescent="0.2">
      <c r="A279" s="51"/>
    </row>
    <row r="280" spans="1:1" ht="15" customHeight="1" x14ac:dyDescent="0.2">
      <c r="A280" s="51"/>
    </row>
    <row r="281" spans="1:1" ht="15" customHeight="1" x14ac:dyDescent="0.2">
      <c r="A281" s="51"/>
    </row>
    <row r="282" spans="1:1" ht="15" customHeight="1" x14ac:dyDescent="0.2">
      <c r="A282" s="51"/>
    </row>
    <row r="283" spans="1:1" ht="15" customHeight="1" x14ac:dyDescent="0.2">
      <c r="A283" s="51"/>
    </row>
    <row r="284" spans="1:1" ht="15" customHeight="1" x14ac:dyDescent="0.2">
      <c r="A284" s="51"/>
    </row>
    <row r="285" spans="1:1" ht="15" customHeight="1" x14ac:dyDescent="0.2">
      <c r="A285" s="51"/>
    </row>
    <row r="286" spans="1:1" ht="15" customHeight="1" x14ac:dyDescent="0.2">
      <c r="A286" s="51"/>
    </row>
    <row r="287" spans="1:1" ht="15" customHeight="1" x14ac:dyDescent="0.2">
      <c r="A287" s="51"/>
    </row>
    <row r="288" spans="1:1" ht="15" customHeight="1" x14ac:dyDescent="0.2">
      <c r="A288" s="51"/>
    </row>
    <row r="289" spans="1:5" ht="15" customHeight="1" x14ac:dyDescent="0.2">
      <c r="A289" s="51"/>
    </row>
    <row r="290" spans="1:5" ht="15" customHeight="1" x14ac:dyDescent="0.2">
      <c r="A290" s="51"/>
    </row>
    <row r="291" spans="1:5" ht="15" customHeight="1" x14ac:dyDescent="0.2">
      <c r="A291" s="78"/>
      <c r="B291" s="79"/>
      <c r="C291" s="79"/>
      <c r="D291" s="79"/>
      <c r="E291" s="80"/>
    </row>
    <row r="292" spans="1:5" ht="15" customHeight="1" x14ac:dyDescent="0.2">
      <c r="A292" s="51"/>
    </row>
    <row r="293" spans="1:5" ht="15" customHeight="1" x14ac:dyDescent="0.2">
      <c r="A293" s="51"/>
    </row>
    <row r="294" spans="1:5" ht="15" customHeight="1" x14ac:dyDescent="0.2">
      <c r="A294" s="51"/>
    </row>
    <row r="295" spans="1:5" ht="15" customHeight="1" x14ac:dyDescent="0.2">
      <c r="A295" s="51"/>
    </row>
    <row r="296" spans="1:5" ht="15" customHeight="1" x14ac:dyDescent="0.2">
      <c r="A296" s="51"/>
    </row>
    <row r="297" spans="1:5" ht="15" customHeight="1" x14ac:dyDescent="0.2">
      <c r="A297" s="51"/>
    </row>
    <row r="298" spans="1:5" ht="15" customHeight="1" x14ac:dyDescent="0.2">
      <c r="A298" s="51"/>
    </row>
    <row r="299" spans="1:5" ht="15" customHeight="1" x14ac:dyDescent="0.2">
      <c r="A299" s="51"/>
    </row>
    <row r="300" spans="1:5" ht="15" customHeight="1" x14ac:dyDescent="0.2">
      <c r="A300" s="51"/>
    </row>
    <row r="301" spans="1:5" ht="15" customHeight="1" x14ac:dyDescent="0.2">
      <c r="A301" s="51"/>
    </row>
    <row r="302" spans="1:5" ht="15" customHeight="1" x14ac:dyDescent="0.2">
      <c r="A302" s="51"/>
    </row>
    <row r="303" spans="1:5" ht="15" customHeight="1" x14ac:dyDescent="0.2">
      <c r="A303" s="51"/>
    </row>
    <row r="304" spans="1:5" ht="15" customHeight="1" x14ac:dyDescent="0.2">
      <c r="A304" s="51"/>
    </row>
    <row r="305" spans="1:1" ht="15" customHeight="1" x14ac:dyDescent="0.2">
      <c r="A305" s="51"/>
    </row>
    <row r="306" spans="1:1" ht="15" customHeight="1" x14ac:dyDescent="0.2">
      <c r="A306" s="51"/>
    </row>
    <row r="307" spans="1:1" ht="15" customHeight="1" x14ac:dyDescent="0.2">
      <c r="A307" s="51"/>
    </row>
    <row r="308" spans="1:1" ht="15" customHeight="1" x14ac:dyDescent="0.2">
      <c r="A308" s="51"/>
    </row>
    <row r="309" spans="1:1" ht="15" customHeight="1" x14ac:dyDescent="0.2">
      <c r="A309" s="51"/>
    </row>
    <row r="310" spans="1:1" ht="15" customHeight="1" x14ac:dyDescent="0.2">
      <c r="A310" s="51"/>
    </row>
    <row r="311" spans="1:1" ht="15" customHeight="1" x14ac:dyDescent="0.2">
      <c r="A311" s="51"/>
    </row>
    <row r="312" spans="1:1" ht="15" customHeight="1" x14ac:dyDescent="0.2">
      <c r="A312" s="51"/>
    </row>
    <row r="313" spans="1:1" ht="15" customHeight="1" x14ac:dyDescent="0.2">
      <c r="A313" s="51"/>
    </row>
    <row r="314" spans="1:1" ht="15" customHeight="1" x14ac:dyDescent="0.2">
      <c r="A314" s="51"/>
    </row>
    <row r="315" spans="1:1" ht="15" customHeight="1" x14ac:dyDescent="0.2">
      <c r="A315" s="51"/>
    </row>
    <row r="316" spans="1:1" ht="15" customHeight="1" x14ac:dyDescent="0.2">
      <c r="A316" s="51"/>
    </row>
    <row r="317" spans="1:1" ht="15" customHeight="1" x14ac:dyDescent="0.2">
      <c r="A317" s="51"/>
    </row>
    <row r="318" spans="1:1" ht="15" customHeight="1" x14ac:dyDescent="0.2">
      <c r="A318" s="51"/>
    </row>
    <row r="319" spans="1:1" ht="15" customHeight="1" x14ac:dyDescent="0.2">
      <c r="A319" s="51"/>
    </row>
    <row r="320" spans="1:1" ht="15" customHeight="1" x14ac:dyDescent="0.2">
      <c r="A320" s="51"/>
    </row>
    <row r="321" spans="1:1" ht="15" customHeight="1" x14ac:dyDescent="0.2">
      <c r="A321" s="51"/>
    </row>
    <row r="322" spans="1:1" ht="15" customHeight="1" x14ac:dyDescent="0.2">
      <c r="A322" s="51"/>
    </row>
    <row r="323" spans="1:1" ht="15" customHeight="1" x14ac:dyDescent="0.2">
      <c r="A323" s="51"/>
    </row>
    <row r="324" spans="1:1" ht="15" customHeight="1" x14ac:dyDescent="0.2">
      <c r="A324" s="51"/>
    </row>
    <row r="325" spans="1:1" ht="15" customHeight="1" x14ac:dyDescent="0.2">
      <c r="A325" s="51"/>
    </row>
    <row r="326" spans="1:1" ht="15" customHeight="1" x14ac:dyDescent="0.2">
      <c r="A326" s="51"/>
    </row>
    <row r="327" spans="1:1" ht="15" customHeight="1" x14ac:dyDescent="0.2">
      <c r="A327" s="51"/>
    </row>
    <row r="328" spans="1:1" ht="15" customHeight="1" x14ac:dyDescent="0.2">
      <c r="A328" s="51"/>
    </row>
    <row r="329" spans="1:1" ht="15" customHeight="1" x14ac:dyDescent="0.2">
      <c r="A329" s="51"/>
    </row>
    <row r="330" spans="1:1" ht="15" customHeight="1" x14ac:dyDescent="0.2">
      <c r="A330" s="51"/>
    </row>
    <row r="331" spans="1:1" ht="15" customHeight="1" x14ac:dyDescent="0.2">
      <c r="A331" s="51"/>
    </row>
    <row r="332" spans="1:1" ht="15" customHeight="1" x14ac:dyDescent="0.2">
      <c r="A332" s="51"/>
    </row>
    <row r="333" spans="1:1" ht="15" customHeight="1" x14ac:dyDescent="0.2">
      <c r="A333" s="51"/>
    </row>
    <row r="334" spans="1:1" ht="15" customHeight="1" x14ac:dyDescent="0.2">
      <c r="A334" s="51"/>
    </row>
    <row r="335" spans="1:1" ht="15" customHeight="1" x14ac:dyDescent="0.2">
      <c r="A335" s="51"/>
    </row>
    <row r="336" spans="1:1" ht="15" customHeight="1" x14ac:dyDescent="0.2">
      <c r="A336" s="51"/>
    </row>
    <row r="337" spans="1:5" ht="15" customHeight="1" x14ac:dyDescent="0.2">
      <c r="A337" s="51"/>
    </row>
    <row r="338" spans="1:5" ht="15" customHeight="1" x14ac:dyDescent="0.2">
      <c r="A338" s="51"/>
    </row>
    <row r="339" spans="1:5" ht="15" customHeight="1" x14ac:dyDescent="0.2">
      <c r="A339" s="75"/>
      <c r="B339" s="76"/>
      <c r="C339" s="76"/>
      <c r="D339" s="76"/>
      <c r="E339" s="77"/>
    </row>
  </sheetData>
  <mergeCells count="15">
    <mergeCell ref="A188:D188"/>
    <mergeCell ref="A51:D51"/>
    <mergeCell ref="A58:D58"/>
    <mergeCell ref="A120:D120"/>
    <mergeCell ref="A128:D128"/>
    <mergeCell ref="A180:D180"/>
    <mergeCell ref="A240:D240"/>
    <mergeCell ref="D225:D226"/>
    <mergeCell ref="E225:E226"/>
    <mergeCell ref="F225:F226"/>
    <mergeCell ref="G225:G226"/>
    <mergeCell ref="D236:D237"/>
    <mergeCell ref="E236:E237"/>
    <mergeCell ref="F236:F237"/>
    <mergeCell ref="G236:G2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1"/>
  <sheetViews>
    <sheetView topLeftCell="A178" zoomScaleNormal="100" zoomScaleSheetLayoutView="85" workbookViewId="0">
      <selection activeCell="I187" sqref="I187"/>
    </sheetView>
  </sheetViews>
  <sheetFormatPr defaultColWidth="9.7109375" defaultRowHeight="15" customHeight="1" x14ac:dyDescent="0.2"/>
  <cols>
    <col min="1" max="1" width="5.5703125" style="2" customWidth="1"/>
    <col min="2" max="2" width="9.85546875" style="2" customWidth="1"/>
    <col min="3" max="3" width="45" style="2" customWidth="1"/>
    <col min="4" max="4" width="6.85546875" style="2" customWidth="1"/>
    <col min="5" max="5" width="12.140625" style="3" customWidth="1"/>
    <col min="6" max="6" width="14.5703125" style="4" customWidth="1"/>
    <col min="7" max="7" width="14.140625" style="73" customWidth="1"/>
    <col min="8" max="8" width="2" style="2" customWidth="1"/>
    <col min="9" max="9" width="15.85546875" style="143" customWidth="1"/>
    <col min="10" max="10" width="9.7109375" style="2"/>
    <col min="11" max="11" width="14" style="2" bestFit="1" customWidth="1"/>
    <col min="12" max="16384" width="9.7109375" style="2"/>
  </cols>
  <sheetData>
    <row r="1" spans="1:7" ht="15" customHeight="1" x14ac:dyDescent="0.2">
      <c r="A1" s="1" t="s">
        <v>340</v>
      </c>
      <c r="B1" s="1"/>
      <c r="G1" s="5"/>
    </row>
    <row r="2" spans="1:7" ht="15" customHeight="1" x14ac:dyDescent="0.2">
      <c r="A2" s="1" t="s">
        <v>545</v>
      </c>
      <c r="B2" s="1"/>
      <c r="G2" s="5"/>
    </row>
    <row r="3" spans="1:7" ht="15" customHeight="1" x14ac:dyDescent="0.2">
      <c r="A3" s="1" t="s">
        <v>329</v>
      </c>
      <c r="B3" s="1"/>
      <c r="G3" s="6"/>
    </row>
    <row r="4" spans="1:7" ht="15" customHeight="1" x14ac:dyDescent="0.2">
      <c r="A4" s="1"/>
      <c r="B4" s="1"/>
      <c r="E4" s="23"/>
      <c r="F4"/>
      <c r="G4"/>
    </row>
    <row r="5" spans="1:7" ht="15" customHeight="1" x14ac:dyDescent="0.2">
      <c r="A5" s="7" t="s">
        <v>1</v>
      </c>
      <c r="B5" s="8" t="s">
        <v>2</v>
      </c>
      <c r="C5" s="9" t="s">
        <v>3</v>
      </c>
      <c r="D5" s="7" t="s">
        <v>4</v>
      </c>
      <c r="E5" s="12" t="s">
        <v>120</v>
      </c>
      <c r="F5" s="13" t="s">
        <v>5</v>
      </c>
      <c r="G5" s="14" t="s">
        <v>6</v>
      </c>
    </row>
    <row r="6" spans="1:7" ht="15" customHeight="1" x14ac:dyDescent="0.2">
      <c r="A6" s="15" t="s">
        <v>7</v>
      </c>
      <c r="B6" s="16" t="s">
        <v>70</v>
      </c>
      <c r="C6" s="17"/>
      <c r="D6" s="134"/>
      <c r="E6" s="19"/>
      <c r="F6" s="20"/>
      <c r="G6" s="157"/>
    </row>
    <row r="7" spans="1:7" ht="15" customHeight="1" x14ac:dyDescent="0.2">
      <c r="A7" s="21"/>
      <c r="B7" s="22"/>
      <c r="C7" s="23"/>
      <c r="D7" s="31"/>
      <c r="E7" s="25"/>
      <c r="G7" s="26"/>
    </row>
    <row r="8" spans="1:7" ht="15" customHeight="1" x14ac:dyDescent="0.2">
      <c r="A8" s="27" t="s">
        <v>9</v>
      </c>
      <c r="B8" s="28" t="s">
        <v>37</v>
      </c>
      <c r="C8" s="1" t="s">
        <v>71</v>
      </c>
      <c r="D8" s="31"/>
      <c r="E8" s="29"/>
      <c r="G8" s="30"/>
    </row>
    <row r="9" spans="1:7" ht="15" customHeight="1" x14ac:dyDescent="0.2">
      <c r="A9" s="31" t="s">
        <v>9</v>
      </c>
      <c r="B9" s="32" t="s">
        <v>72</v>
      </c>
      <c r="C9" s="2" t="s">
        <v>9</v>
      </c>
      <c r="D9" s="132" t="s">
        <v>9</v>
      </c>
      <c r="E9" s="29"/>
      <c r="G9" s="30"/>
    </row>
    <row r="10" spans="1:7" ht="15" customHeight="1" x14ac:dyDescent="0.2">
      <c r="A10" s="27">
        <v>1.1000000000000001</v>
      </c>
      <c r="B10" s="28">
        <v>8.3000000000000007</v>
      </c>
      <c r="C10" s="23" t="s">
        <v>73</v>
      </c>
      <c r="D10" s="31"/>
      <c r="E10" s="29"/>
      <c r="G10" s="30"/>
    </row>
    <row r="11" spans="1:7" ht="15" customHeight="1" x14ac:dyDescent="0.2">
      <c r="A11" s="27"/>
      <c r="B11" s="28"/>
      <c r="C11" s="1"/>
      <c r="D11" s="31"/>
      <c r="E11" s="29"/>
      <c r="G11" s="30"/>
    </row>
    <row r="12" spans="1:7" ht="15" customHeight="1" x14ac:dyDescent="0.2">
      <c r="A12" s="27" t="s">
        <v>74</v>
      </c>
      <c r="B12" s="28" t="s">
        <v>75</v>
      </c>
      <c r="C12" s="23" t="s">
        <v>76</v>
      </c>
      <c r="D12" s="31"/>
      <c r="E12" s="29"/>
      <c r="G12" s="30"/>
    </row>
    <row r="13" spans="1:7" ht="15" customHeight="1" x14ac:dyDescent="0.2">
      <c r="A13" s="27"/>
      <c r="B13" s="28"/>
      <c r="C13" s="2" t="s">
        <v>9</v>
      </c>
      <c r="D13" s="66"/>
      <c r="E13" s="29"/>
      <c r="G13" s="30"/>
    </row>
    <row r="14" spans="1:7" ht="15" customHeight="1" x14ac:dyDescent="0.2">
      <c r="A14" s="27"/>
      <c r="B14" s="28"/>
      <c r="C14" s="2" t="s">
        <v>77</v>
      </c>
      <c r="D14" s="66" t="s">
        <v>12</v>
      </c>
      <c r="E14" s="35">
        <v>1</v>
      </c>
      <c r="G14" s="30"/>
    </row>
    <row r="15" spans="1:7" ht="15" customHeight="1" x14ac:dyDescent="0.2">
      <c r="A15" s="27"/>
      <c r="B15" s="28"/>
      <c r="C15" s="2" t="s">
        <v>182</v>
      </c>
      <c r="D15" s="66"/>
      <c r="E15" s="36"/>
      <c r="G15" s="30"/>
    </row>
    <row r="16" spans="1:7" ht="15" customHeight="1" x14ac:dyDescent="0.2">
      <c r="A16" s="31" t="s">
        <v>9</v>
      </c>
      <c r="B16" s="28" t="s">
        <v>9</v>
      </c>
      <c r="C16" s="2" t="s">
        <v>9</v>
      </c>
      <c r="D16" s="66"/>
      <c r="E16" s="36"/>
      <c r="G16" s="30"/>
    </row>
    <row r="17" spans="1:9" ht="15" customHeight="1" x14ac:dyDescent="0.2">
      <c r="A17" s="31"/>
      <c r="B17" s="22" t="s">
        <v>9</v>
      </c>
      <c r="C17" s="2" t="s">
        <v>78</v>
      </c>
      <c r="D17" s="135" t="s">
        <v>12</v>
      </c>
      <c r="E17" s="35">
        <v>1</v>
      </c>
      <c r="G17" s="30"/>
    </row>
    <row r="18" spans="1:9" ht="15" customHeight="1" x14ac:dyDescent="0.2">
      <c r="A18" s="31"/>
      <c r="B18" s="22" t="s">
        <v>9</v>
      </c>
      <c r="C18" s="2" t="s">
        <v>183</v>
      </c>
      <c r="D18" s="31"/>
      <c r="E18" s="36"/>
      <c r="G18" s="30"/>
    </row>
    <row r="19" spans="1:9" ht="15" customHeight="1" x14ac:dyDescent="0.2">
      <c r="A19" s="31" t="s">
        <v>9</v>
      </c>
      <c r="B19" s="22" t="s">
        <v>9</v>
      </c>
      <c r="D19" s="31"/>
      <c r="E19" s="36"/>
      <c r="G19" s="30"/>
    </row>
    <row r="20" spans="1:9" ht="15" customHeight="1" x14ac:dyDescent="0.2">
      <c r="A20" s="31"/>
      <c r="B20" s="32"/>
      <c r="C20" s="2" t="s">
        <v>79</v>
      </c>
      <c r="D20" s="132" t="s">
        <v>12</v>
      </c>
      <c r="E20" s="35">
        <v>1</v>
      </c>
      <c r="G20" s="30"/>
    </row>
    <row r="21" spans="1:9" ht="15" customHeight="1" x14ac:dyDescent="0.2">
      <c r="A21" s="31"/>
      <c r="B21" s="32"/>
      <c r="C21" s="2" t="s">
        <v>184</v>
      </c>
      <c r="D21" s="31"/>
      <c r="E21" s="36"/>
      <c r="G21" s="30"/>
    </row>
    <row r="22" spans="1:9" ht="15" customHeight="1" x14ac:dyDescent="0.2">
      <c r="A22" s="31"/>
      <c r="B22" s="32"/>
      <c r="C22" s="2" t="s">
        <v>9</v>
      </c>
      <c r="D22" s="132"/>
      <c r="E22" s="36"/>
      <c r="G22" s="30"/>
    </row>
    <row r="23" spans="1:9" ht="15" customHeight="1" x14ac:dyDescent="0.2">
      <c r="A23" s="31"/>
      <c r="B23" s="32"/>
      <c r="C23" s="2" t="s">
        <v>80</v>
      </c>
      <c r="D23" s="31"/>
      <c r="E23" s="36"/>
      <c r="G23" s="30"/>
    </row>
    <row r="24" spans="1:9" ht="15" customHeight="1" x14ac:dyDescent="0.2">
      <c r="A24" s="31" t="s">
        <v>9</v>
      </c>
      <c r="B24" s="32"/>
      <c r="C24" s="2" t="s">
        <v>185</v>
      </c>
      <c r="D24" s="132" t="s">
        <v>12</v>
      </c>
      <c r="E24" s="35">
        <v>1</v>
      </c>
      <c r="G24" s="30"/>
      <c r="I24" s="143">
        <f>SUM(F14:F24)</f>
        <v>0</v>
      </c>
    </row>
    <row r="25" spans="1:9" ht="15" customHeight="1" x14ac:dyDescent="0.2">
      <c r="A25" s="31"/>
      <c r="B25" s="32"/>
      <c r="C25" s="2" t="s">
        <v>9</v>
      </c>
      <c r="D25" s="132"/>
      <c r="E25" s="36"/>
      <c r="G25" s="30"/>
    </row>
    <row r="26" spans="1:9" ht="15" customHeight="1" x14ac:dyDescent="0.2">
      <c r="A26" s="21" t="s">
        <v>81</v>
      </c>
      <c r="B26" s="22" t="s">
        <v>26</v>
      </c>
      <c r="C26" s="23" t="s">
        <v>82</v>
      </c>
      <c r="D26" s="132"/>
      <c r="E26" s="36"/>
      <c r="G26" s="30"/>
    </row>
    <row r="27" spans="1:9" ht="15" customHeight="1" x14ac:dyDescent="0.2">
      <c r="A27" s="31" t="s">
        <v>9</v>
      </c>
      <c r="B27" s="32"/>
      <c r="C27" s="2" t="s">
        <v>9</v>
      </c>
      <c r="D27" s="132"/>
      <c r="E27" s="36"/>
      <c r="G27" s="30"/>
    </row>
    <row r="28" spans="1:9" ht="15" customHeight="1" x14ac:dyDescent="0.2">
      <c r="A28" s="31"/>
      <c r="B28" s="32" t="s">
        <v>83</v>
      </c>
      <c r="C28" s="2" t="s">
        <v>84</v>
      </c>
      <c r="D28" s="132"/>
      <c r="E28" s="36"/>
      <c r="G28" s="30"/>
    </row>
    <row r="29" spans="1:9" ht="15" customHeight="1" x14ac:dyDescent="0.2">
      <c r="A29" s="27" t="s">
        <v>9</v>
      </c>
      <c r="B29" s="28" t="s">
        <v>9</v>
      </c>
      <c r="C29" s="23" t="s">
        <v>9</v>
      </c>
      <c r="D29" s="31"/>
      <c r="E29" s="36"/>
      <c r="G29" s="30"/>
    </row>
    <row r="30" spans="1:9" ht="15" customHeight="1" x14ac:dyDescent="0.2">
      <c r="A30" s="31"/>
      <c r="B30" s="22" t="s">
        <v>9</v>
      </c>
      <c r="C30" s="2" t="s">
        <v>158</v>
      </c>
      <c r="D30" s="132" t="s">
        <v>12</v>
      </c>
      <c r="E30" s="36">
        <v>1</v>
      </c>
      <c r="G30" s="30"/>
    </row>
    <row r="31" spans="1:9" ht="15" customHeight="1" x14ac:dyDescent="0.2">
      <c r="A31" s="31"/>
      <c r="B31" s="22"/>
      <c r="D31" s="132"/>
      <c r="E31" s="36"/>
      <c r="G31" s="30"/>
    </row>
    <row r="32" spans="1:9" ht="15" customHeight="1" x14ac:dyDescent="0.2">
      <c r="A32" s="21" t="s">
        <v>9</v>
      </c>
      <c r="B32" s="22" t="s">
        <v>9</v>
      </c>
      <c r="C32" s="2" t="s">
        <v>85</v>
      </c>
      <c r="D32" s="132" t="s">
        <v>12</v>
      </c>
      <c r="E32" s="36">
        <v>1</v>
      </c>
      <c r="G32" s="30"/>
    </row>
    <row r="33" spans="1:7" ht="15" customHeight="1" x14ac:dyDescent="0.2">
      <c r="A33" s="21"/>
      <c r="B33" s="22"/>
      <c r="D33" s="132"/>
      <c r="E33" s="36"/>
      <c r="G33" s="30"/>
    </row>
    <row r="34" spans="1:7" ht="15" customHeight="1" x14ac:dyDescent="0.2">
      <c r="A34" s="31"/>
      <c r="B34" s="32"/>
      <c r="C34" s="2" t="s">
        <v>217</v>
      </c>
      <c r="D34" s="132" t="s">
        <v>124</v>
      </c>
      <c r="E34" s="36">
        <v>1</v>
      </c>
      <c r="G34" s="30"/>
    </row>
    <row r="35" spans="1:7" ht="15" customHeight="1" x14ac:dyDescent="0.2">
      <c r="A35" s="31"/>
      <c r="B35" s="32"/>
      <c r="D35" s="132"/>
      <c r="E35" s="36"/>
      <c r="G35" s="30"/>
    </row>
    <row r="36" spans="1:7" ht="15" customHeight="1" x14ac:dyDescent="0.2">
      <c r="A36" s="31"/>
      <c r="B36" s="32"/>
      <c r="C36" s="2" t="s">
        <v>335</v>
      </c>
      <c r="D36" s="132" t="s">
        <v>15</v>
      </c>
      <c r="E36" s="36"/>
      <c r="G36" s="30"/>
    </row>
    <row r="37" spans="1:7" ht="15" customHeight="1" x14ac:dyDescent="0.2">
      <c r="A37" s="31"/>
      <c r="B37" s="32"/>
      <c r="D37" s="132"/>
      <c r="E37" s="36"/>
      <c r="G37" s="30"/>
    </row>
    <row r="38" spans="1:7" ht="15" customHeight="1" x14ac:dyDescent="0.2">
      <c r="A38" s="31" t="s">
        <v>86</v>
      </c>
      <c r="B38" s="32" t="s">
        <v>87</v>
      </c>
      <c r="C38" s="2" t="s">
        <v>88</v>
      </c>
      <c r="D38" s="132"/>
      <c r="E38" s="36"/>
      <c r="G38" s="30"/>
    </row>
    <row r="39" spans="1:7" ht="15" customHeight="1" x14ac:dyDescent="0.2">
      <c r="A39" s="31"/>
      <c r="B39" s="32"/>
      <c r="C39" s="23" t="s">
        <v>9</v>
      </c>
      <c r="D39" s="132"/>
      <c r="E39" s="36"/>
      <c r="G39" s="30"/>
    </row>
    <row r="40" spans="1:7" ht="15" customHeight="1" x14ac:dyDescent="0.2">
      <c r="A40" s="31"/>
      <c r="B40" s="32"/>
      <c r="C40" s="2" t="s">
        <v>89</v>
      </c>
      <c r="D40" s="132" t="s">
        <v>12</v>
      </c>
      <c r="E40" s="35">
        <v>1</v>
      </c>
      <c r="G40" s="30"/>
    </row>
    <row r="41" spans="1:7" ht="15" customHeight="1" x14ac:dyDescent="0.2">
      <c r="A41" s="31"/>
      <c r="B41" s="32"/>
      <c r="C41" s="2" t="s">
        <v>9</v>
      </c>
      <c r="D41" s="132"/>
      <c r="E41" s="35"/>
      <c r="G41" s="30"/>
    </row>
    <row r="42" spans="1:7" ht="15" customHeight="1" x14ac:dyDescent="0.2">
      <c r="A42" s="31"/>
      <c r="B42" s="32"/>
      <c r="C42" s="2" t="s">
        <v>90</v>
      </c>
      <c r="D42" s="132" t="s">
        <v>12</v>
      </c>
      <c r="E42" s="35">
        <f>+E40</f>
        <v>1</v>
      </c>
      <c r="G42" s="30"/>
    </row>
    <row r="43" spans="1:7" ht="15" customHeight="1" x14ac:dyDescent="0.2">
      <c r="A43" s="31"/>
      <c r="B43" s="32"/>
      <c r="C43" s="2" t="s">
        <v>9</v>
      </c>
      <c r="D43" s="31"/>
      <c r="E43" s="35"/>
      <c r="G43" s="30"/>
    </row>
    <row r="44" spans="1:7" ht="15" customHeight="1" x14ac:dyDescent="0.2">
      <c r="A44" s="31"/>
      <c r="B44" s="32"/>
      <c r="C44" s="2" t="s">
        <v>91</v>
      </c>
      <c r="D44" s="66" t="s">
        <v>12</v>
      </c>
      <c r="E44" s="35">
        <f>+E42</f>
        <v>1</v>
      </c>
      <c r="G44" s="30"/>
    </row>
    <row r="45" spans="1:7" ht="15" customHeight="1" x14ac:dyDescent="0.2">
      <c r="A45" s="31"/>
      <c r="B45" s="32"/>
      <c r="C45" s="2" t="s">
        <v>9</v>
      </c>
      <c r="D45" s="31"/>
      <c r="E45" s="35"/>
      <c r="G45" s="30"/>
    </row>
    <row r="46" spans="1:7" ht="15" customHeight="1" x14ac:dyDescent="0.2">
      <c r="A46" s="31"/>
      <c r="B46" s="32"/>
      <c r="C46" s="2" t="s">
        <v>92</v>
      </c>
      <c r="D46" s="66" t="s">
        <v>12</v>
      </c>
      <c r="E46" s="35">
        <f>+E44</f>
        <v>1</v>
      </c>
      <c r="G46" s="30"/>
    </row>
    <row r="47" spans="1:7" ht="15" customHeight="1" x14ac:dyDescent="0.2">
      <c r="A47" s="31"/>
      <c r="B47" s="32"/>
      <c r="C47" s="2" t="s">
        <v>9</v>
      </c>
      <c r="D47" s="31"/>
      <c r="E47" s="35"/>
      <c r="G47" s="30"/>
    </row>
    <row r="48" spans="1:7" ht="15" customHeight="1" x14ac:dyDescent="0.2">
      <c r="A48" s="31"/>
      <c r="B48" s="32"/>
      <c r="C48" s="2" t="s">
        <v>93</v>
      </c>
      <c r="D48" s="66" t="s">
        <v>12</v>
      </c>
      <c r="E48" s="35">
        <f>+E46</f>
        <v>1</v>
      </c>
      <c r="G48" s="30"/>
    </row>
    <row r="49" spans="1:7" ht="15" customHeight="1" x14ac:dyDescent="0.2">
      <c r="A49" s="31"/>
      <c r="B49" s="32"/>
      <c r="C49" s="2" t="s">
        <v>9</v>
      </c>
      <c r="D49" s="66"/>
      <c r="E49" s="35"/>
      <c r="G49" s="30"/>
    </row>
    <row r="50" spans="1:7" ht="15" customHeight="1" x14ac:dyDescent="0.2">
      <c r="A50" s="31"/>
      <c r="B50" s="32"/>
      <c r="C50" s="2" t="s">
        <v>94</v>
      </c>
      <c r="D50" s="66" t="s">
        <v>12</v>
      </c>
      <c r="E50" s="35">
        <f>+E42</f>
        <v>1</v>
      </c>
      <c r="G50" s="30"/>
    </row>
    <row r="51" spans="1:7" ht="15" customHeight="1" x14ac:dyDescent="0.2">
      <c r="A51" s="31"/>
      <c r="B51" s="32"/>
      <c r="D51" s="66"/>
      <c r="E51" s="36"/>
      <c r="G51" s="30"/>
    </row>
    <row r="52" spans="1:7" ht="15" customHeight="1" x14ac:dyDescent="0.2">
      <c r="A52" s="31" t="s">
        <v>154</v>
      </c>
      <c r="B52" s="37" t="s">
        <v>33</v>
      </c>
      <c r="C52" s="38" t="s">
        <v>144</v>
      </c>
      <c r="D52" s="66" t="s">
        <v>12</v>
      </c>
      <c r="E52" s="35">
        <f>+E44</f>
        <v>1</v>
      </c>
      <c r="G52" s="30"/>
    </row>
    <row r="53" spans="1:7" ht="15" customHeight="1" x14ac:dyDescent="0.2">
      <c r="A53" s="31"/>
      <c r="B53" s="37"/>
      <c r="C53" s="38"/>
      <c r="D53" s="66"/>
      <c r="E53" s="35"/>
      <c r="G53" s="30"/>
    </row>
    <row r="54" spans="1:7" ht="15" customHeight="1" x14ac:dyDescent="0.2">
      <c r="A54" s="31"/>
      <c r="B54" s="37"/>
      <c r="C54" s="38"/>
      <c r="D54" s="66"/>
      <c r="E54" s="35"/>
      <c r="G54" s="30"/>
    </row>
    <row r="55" spans="1:7" ht="15" customHeight="1" x14ac:dyDescent="0.2">
      <c r="A55" s="31"/>
      <c r="B55" s="37"/>
      <c r="C55" s="38"/>
      <c r="D55" s="66"/>
      <c r="E55" s="35"/>
      <c r="G55" s="30"/>
    </row>
    <row r="56" spans="1:7" ht="15" customHeight="1" x14ac:dyDescent="0.2">
      <c r="A56" s="31"/>
      <c r="B56" s="37"/>
      <c r="C56" s="38"/>
      <c r="D56" s="66"/>
      <c r="E56" s="35"/>
      <c r="G56" s="30"/>
    </row>
    <row r="57" spans="1:7" ht="15" customHeight="1" x14ac:dyDescent="0.2">
      <c r="A57" s="31"/>
      <c r="B57" s="37"/>
      <c r="C57" s="38"/>
      <c r="D57" s="66"/>
      <c r="E57" s="35"/>
      <c r="G57" s="30"/>
    </row>
    <row r="58" spans="1:7" ht="15" customHeight="1" x14ac:dyDescent="0.2">
      <c r="A58" s="31"/>
      <c r="B58" s="32"/>
      <c r="D58" s="133"/>
      <c r="E58" s="36"/>
      <c r="G58" s="30"/>
    </row>
    <row r="59" spans="1:7" ht="15" customHeight="1" x14ac:dyDescent="0.2">
      <c r="A59" s="476" t="s">
        <v>99</v>
      </c>
      <c r="B59" s="477"/>
      <c r="C59" s="477"/>
      <c r="D59" s="477"/>
      <c r="E59" s="145"/>
      <c r="F59" s="40"/>
      <c r="G59" s="41"/>
    </row>
    <row r="60" spans="1:7" ht="15" customHeight="1" x14ac:dyDescent="0.2">
      <c r="A60" s="1" t="str">
        <f>+A$1</f>
        <v>Capricon District Municipality</v>
      </c>
      <c r="B60" s="1"/>
      <c r="G60" s="5"/>
    </row>
    <row r="61" spans="1:7" ht="15" customHeight="1" x14ac:dyDescent="0.2">
      <c r="A61" s="1" t="str">
        <f>+A$2</f>
        <v>KROMHOEK (MAKGATHO) DEVREDE TAAIBOSCH NEW STANDS (CONTRACT B) WATER SUPPLY</v>
      </c>
      <c r="B61" s="1"/>
      <c r="G61" s="5"/>
    </row>
    <row r="62" spans="1:7" ht="15" customHeight="1" x14ac:dyDescent="0.2">
      <c r="A62" s="1" t="str">
        <f>+A$3</f>
        <v>SCHEDULE 1 - PRELIMINARY AND GENERAL</v>
      </c>
      <c r="B62" s="1"/>
      <c r="G62" s="42"/>
    </row>
    <row r="63" spans="1:7" ht="15" customHeight="1" x14ac:dyDescent="0.2">
      <c r="A63" s="1"/>
      <c r="B63" s="1"/>
      <c r="E63" s="23"/>
      <c r="F63" s="23"/>
      <c r="G63" s="23"/>
    </row>
    <row r="64" spans="1:7" ht="15" customHeight="1" x14ac:dyDescent="0.2">
      <c r="A64" s="7" t="s">
        <v>1</v>
      </c>
      <c r="B64" s="8" t="s">
        <v>2</v>
      </c>
      <c r="C64" s="9" t="s">
        <v>3</v>
      </c>
      <c r="D64" s="11" t="s">
        <v>4</v>
      </c>
      <c r="E64" s="12" t="s">
        <v>120</v>
      </c>
      <c r="F64" s="13" t="s">
        <v>5</v>
      </c>
      <c r="G64" s="14" t="s">
        <v>6</v>
      </c>
    </row>
    <row r="65" spans="1:7" ht="15" customHeight="1" x14ac:dyDescent="0.2">
      <c r="A65" s="15" t="s">
        <v>7</v>
      </c>
      <c r="B65" s="16" t="s">
        <v>70</v>
      </c>
      <c r="C65" s="17"/>
      <c r="D65" s="18"/>
      <c r="E65" s="19"/>
      <c r="F65" s="20"/>
      <c r="G65" s="158"/>
    </row>
    <row r="66" spans="1:7" ht="15" customHeight="1" x14ac:dyDescent="0.2">
      <c r="A66" s="478" t="s">
        <v>122</v>
      </c>
      <c r="B66" s="479"/>
      <c r="C66" s="479"/>
      <c r="D66" s="479"/>
      <c r="E66" s="144"/>
      <c r="F66" s="43"/>
      <c r="G66" s="44"/>
    </row>
    <row r="67" spans="1:7" ht="15" customHeight="1" x14ac:dyDescent="0.2">
      <c r="A67" s="21"/>
      <c r="B67" s="45" t="s">
        <v>37</v>
      </c>
      <c r="C67" s="23"/>
      <c r="D67" s="131"/>
      <c r="E67" s="25"/>
      <c r="G67" s="30"/>
    </row>
    <row r="68" spans="1:7" ht="15" customHeight="1" x14ac:dyDescent="0.2">
      <c r="A68" s="21"/>
      <c r="B68" s="46" t="s">
        <v>72</v>
      </c>
      <c r="C68" s="23"/>
      <c r="D68" s="31"/>
      <c r="E68" s="25"/>
      <c r="G68" s="30"/>
    </row>
    <row r="69" spans="1:7" ht="15" customHeight="1" x14ac:dyDescent="0.2">
      <c r="A69" s="31"/>
      <c r="B69" s="47">
        <v>8.4</v>
      </c>
      <c r="C69" s="23" t="s">
        <v>95</v>
      </c>
      <c r="D69" s="31"/>
      <c r="E69" s="48"/>
      <c r="G69" s="30"/>
    </row>
    <row r="70" spans="1:7" ht="15" customHeight="1" x14ac:dyDescent="0.2">
      <c r="A70" s="21" t="s">
        <v>96</v>
      </c>
      <c r="B70" s="22" t="s">
        <v>97</v>
      </c>
      <c r="C70" s="23" t="s">
        <v>98</v>
      </c>
      <c r="D70" s="31"/>
      <c r="E70" s="25"/>
      <c r="G70" s="30"/>
    </row>
    <row r="71" spans="1:7" ht="15" customHeight="1" x14ac:dyDescent="0.2">
      <c r="A71" s="31"/>
      <c r="B71" s="32" t="s">
        <v>145</v>
      </c>
      <c r="C71" s="2" t="s">
        <v>84</v>
      </c>
      <c r="D71" s="132"/>
      <c r="E71" s="36"/>
      <c r="G71" s="30"/>
    </row>
    <row r="72" spans="1:7" ht="15" customHeight="1" x14ac:dyDescent="0.2">
      <c r="A72" s="31"/>
      <c r="B72" s="32"/>
      <c r="C72" s="2" t="s">
        <v>161</v>
      </c>
      <c r="D72" s="66" t="s">
        <v>164</v>
      </c>
      <c r="E72" s="34">
        <v>10</v>
      </c>
      <c r="G72" s="30"/>
    </row>
    <row r="73" spans="1:7" ht="15" customHeight="1" x14ac:dyDescent="0.2">
      <c r="A73" s="31"/>
      <c r="B73" s="32"/>
      <c r="D73" s="66"/>
      <c r="E73" s="48"/>
      <c r="G73" s="30"/>
    </row>
    <row r="74" spans="1:7" ht="15" customHeight="1" x14ac:dyDescent="0.2">
      <c r="A74" s="31"/>
      <c r="B74" s="49" t="s">
        <v>146</v>
      </c>
      <c r="C74" s="50" t="s">
        <v>165</v>
      </c>
      <c r="D74" s="66"/>
      <c r="E74" s="48"/>
      <c r="G74" s="30"/>
    </row>
    <row r="75" spans="1:7" ht="15" customHeight="1" x14ac:dyDescent="0.2">
      <c r="A75" s="31"/>
      <c r="B75" s="49"/>
      <c r="C75" s="50" t="s">
        <v>166</v>
      </c>
      <c r="D75" s="66" t="s">
        <v>164</v>
      </c>
      <c r="E75" s="34">
        <v>10</v>
      </c>
      <c r="G75" s="30"/>
    </row>
    <row r="76" spans="1:7" ht="15" customHeight="1" x14ac:dyDescent="0.2">
      <c r="A76" s="31"/>
      <c r="B76" s="49"/>
      <c r="C76" s="50"/>
      <c r="D76" s="66"/>
      <c r="E76" s="34"/>
      <c r="G76" s="30"/>
    </row>
    <row r="77" spans="1:7" ht="15" customHeight="1" x14ac:dyDescent="0.2">
      <c r="A77" s="31"/>
      <c r="B77" s="49" t="s">
        <v>146</v>
      </c>
      <c r="C77" s="50" t="s">
        <v>160</v>
      </c>
      <c r="D77" s="66" t="s">
        <v>164</v>
      </c>
      <c r="E77" s="34">
        <v>10</v>
      </c>
      <c r="G77" s="30"/>
    </row>
    <row r="78" spans="1:7" ht="15" customHeight="1" x14ac:dyDescent="0.2">
      <c r="A78" s="31"/>
      <c r="B78" s="32"/>
      <c r="D78" s="66"/>
      <c r="E78" s="48"/>
      <c r="G78" s="30"/>
    </row>
    <row r="79" spans="1:7" ht="15" customHeight="1" x14ac:dyDescent="0.2">
      <c r="A79" s="31"/>
      <c r="C79" s="51" t="s">
        <v>163</v>
      </c>
      <c r="D79" s="66" t="s">
        <v>164</v>
      </c>
      <c r="E79" s="52">
        <v>10</v>
      </c>
      <c r="G79" s="30"/>
    </row>
    <row r="80" spans="1:7" ht="15" customHeight="1" x14ac:dyDescent="0.2">
      <c r="A80" s="31"/>
      <c r="B80" s="49"/>
      <c r="C80" s="50"/>
      <c r="D80" s="66"/>
      <c r="E80" s="53"/>
      <c r="F80" s="54"/>
      <c r="G80" s="30"/>
    </row>
    <row r="81" spans="1:7" ht="15" customHeight="1" x14ac:dyDescent="0.2">
      <c r="A81" s="31"/>
      <c r="B81" s="49" t="s">
        <v>146</v>
      </c>
      <c r="C81" s="50" t="s">
        <v>162</v>
      </c>
      <c r="D81" s="66" t="s">
        <v>15</v>
      </c>
      <c r="E81" s="55"/>
      <c r="F81" s="56"/>
      <c r="G81" s="30"/>
    </row>
    <row r="82" spans="1:7" ht="15" customHeight="1" x14ac:dyDescent="0.2">
      <c r="A82" s="31"/>
      <c r="B82" s="49"/>
      <c r="C82" s="50"/>
      <c r="D82" s="66"/>
      <c r="E82" s="53"/>
      <c r="F82" s="54"/>
      <c r="G82" s="30"/>
    </row>
    <row r="83" spans="1:7" ht="15" customHeight="1" x14ac:dyDescent="0.2">
      <c r="A83" s="31" t="s">
        <v>9</v>
      </c>
      <c r="B83" s="32" t="s">
        <v>9</v>
      </c>
      <c r="C83" s="57" t="s">
        <v>103</v>
      </c>
      <c r="D83" s="31"/>
      <c r="E83" s="58"/>
      <c r="F83" s="59"/>
      <c r="G83" s="30"/>
    </row>
    <row r="84" spans="1:7" ht="15" customHeight="1" x14ac:dyDescent="0.2">
      <c r="A84" s="31"/>
      <c r="B84" s="45"/>
      <c r="C84" s="2" t="s">
        <v>104</v>
      </c>
      <c r="D84" s="66" t="s">
        <v>164</v>
      </c>
      <c r="E84" s="35">
        <v>10</v>
      </c>
      <c r="G84" s="30"/>
    </row>
    <row r="85" spans="1:7" ht="15" customHeight="1" x14ac:dyDescent="0.2">
      <c r="A85" s="31"/>
      <c r="B85" s="60"/>
      <c r="D85" s="66"/>
      <c r="E85" s="35"/>
      <c r="G85" s="30"/>
    </row>
    <row r="86" spans="1:7" ht="15" customHeight="1" x14ac:dyDescent="0.2">
      <c r="A86" s="31"/>
      <c r="B86" s="32"/>
      <c r="C86" s="2" t="s">
        <v>105</v>
      </c>
      <c r="D86" s="66" t="s">
        <v>164</v>
      </c>
      <c r="E86" s="35">
        <v>10</v>
      </c>
      <c r="G86" s="30"/>
    </row>
    <row r="87" spans="1:7" ht="15" customHeight="1" x14ac:dyDescent="0.2">
      <c r="A87" s="31"/>
      <c r="B87" s="32"/>
      <c r="C87" s="57" t="s">
        <v>9</v>
      </c>
      <c r="D87" s="132"/>
      <c r="E87" s="35"/>
      <c r="G87" s="30"/>
    </row>
    <row r="88" spans="1:7" ht="15" customHeight="1" x14ac:dyDescent="0.2">
      <c r="A88" s="21"/>
      <c r="B88" s="23"/>
      <c r="C88" s="57" t="s">
        <v>106</v>
      </c>
      <c r="D88" s="66" t="s">
        <v>164</v>
      </c>
      <c r="E88" s="35">
        <v>10</v>
      </c>
      <c r="G88" s="30"/>
    </row>
    <row r="89" spans="1:7" ht="15" customHeight="1" x14ac:dyDescent="0.2">
      <c r="A89" s="21"/>
      <c r="B89" s="23"/>
      <c r="C89" s="57"/>
      <c r="D89" s="66"/>
      <c r="E89" s="35"/>
      <c r="G89" s="30"/>
    </row>
    <row r="90" spans="1:7" ht="15" customHeight="1" x14ac:dyDescent="0.2">
      <c r="A90" s="31" t="s">
        <v>9</v>
      </c>
      <c r="C90" s="57" t="s">
        <v>100</v>
      </c>
      <c r="D90" s="66" t="s">
        <v>164</v>
      </c>
      <c r="E90" s="35">
        <v>10</v>
      </c>
      <c r="G90" s="30"/>
    </row>
    <row r="91" spans="1:7" ht="15" customHeight="1" x14ac:dyDescent="0.2">
      <c r="A91" s="31"/>
      <c r="C91" s="57" t="s">
        <v>101</v>
      </c>
      <c r="D91" s="66"/>
      <c r="E91" s="35"/>
      <c r="G91" s="30"/>
    </row>
    <row r="92" spans="1:7" ht="15" customHeight="1" x14ac:dyDescent="0.2">
      <c r="A92" s="21"/>
      <c r="B92" s="23"/>
      <c r="C92" s="57"/>
      <c r="D92" s="66"/>
      <c r="E92" s="35"/>
      <c r="G92" s="30"/>
    </row>
    <row r="93" spans="1:7" ht="15" customHeight="1" x14ac:dyDescent="0.2">
      <c r="A93" s="21"/>
      <c r="B93" s="23"/>
      <c r="C93" s="57" t="s">
        <v>102</v>
      </c>
      <c r="D93" s="66" t="s">
        <v>164</v>
      </c>
      <c r="E93" s="35">
        <v>10</v>
      </c>
      <c r="G93" s="30"/>
    </row>
    <row r="94" spans="1:7" ht="15" customHeight="1" x14ac:dyDescent="0.2">
      <c r="A94" s="21"/>
      <c r="B94" s="23"/>
      <c r="C94" s="57" t="s">
        <v>9</v>
      </c>
      <c r="D94" s="132"/>
      <c r="E94" s="35"/>
      <c r="G94" s="30"/>
    </row>
    <row r="95" spans="1:7" ht="15" customHeight="1" x14ac:dyDescent="0.2">
      <c r="A95" s="21" t="s">
        <v>107</v>
      </c>
      <c r="B95" s="23" t="s">
        <v>108</v>
      </c>
      <c r="C95" s="61" t="s">
        <v>109</v>
      </c>
      <c r="D95" s="31"/>
      <c r="E95" s="35"/>
      <c r="G95" s="30"/>
    </row>
    <row r="96" spans="1:7" ht="15" customHeight="1" x14ac:dyDescent="0.2">
      <c r="A96" s="31" t="s">
        <v>110</v>
      </c>
      <c r="C96" s="57" t="s">
        <v>111</v>
      </c>
      <c r="D96" s="66" t="s">
        <v>124</v>
      </c>
      <c r="E96" s="35">
        <v>10</v>
      </c>
      <c r="G96" s="30"/>
    </row>
    <row r="97" spans="1:7" ht="15" customHeight="1" x14ac:dyDescent="0.2">
      <c r="A97" s="31"/>
      <c r="C97" s="57"/>
      <c r="D97" s="66"/>
      <c r="E97" s="35"/>
      <c r="G97" s="30"/>
    </row>
    <row r="98" spans="1:7" ht="15" customHeight="1" x14ac:dyDescent="0.2">
      <c r="A98" s="31"/>
      <c r="C98" s="32" t="s">
        <v>336</v>
      </c>
      <c r="D98" s="66" t="s">
        <v>15</v>
      </c>
      <c r="E98" s="35"/>
      <c r="G98" s="30"/>
    </row>
    <row r="99" spans="1:7" ht="15" customHeight="1" x14ac:dyDescent="0.2">
      <c r="A99" s="31"/>
      <c r="C99" s="57" t="s">
        <v>9</v>
      </c>
      <c r="D99" s="66"/>
      <c r="E99" s="35"/>
      <c r="G99" s="30"/>
    </row>
    <row r="100" spans="1:7" ht="15" customHeight="1" x14ac:dyDescent="0.2">
      <c r="A100" s="31"/>
      <c r="B100" s="2" t="s">
        <v>112</v>
      </c>
      <c r="C100" s="57" t="s">
        <v>113</v>
      </c>
      <c r="D100" s="66" t="s">
        <v>164</v>
      </c>
      <c r="E100" s="35">
        <f>+E96</f>
        <v>10</v>
      </c>
      <c r="G100" s="30"/>
    </row>
    <row r="101" spans="1:7" ht="15" customHeight="1" x14ac:dyDescent="0.2">
      <c r="A101" s="31"/>
      <c r="C101" s="57"/>
      <c r="D101" s="66"/>
      <c r="E101" s="48"/>
      <c r="G101" s="30"/>
    </row>
    <row r="102" spans="1:7" ht="15" customHeight="1" x14ac:dyDescent="0.2">
      <c r="A102" s="27">
        <v>1.3</v>
      </c>
      <c r="B102" s="32"/>
      <c r="C102" s="23" t="s">
        <v>114</v>
      </c>
      <c r="D102" s="66"/>
      <c r="E102" s="48"/>
      <c r="G102" s="30"/>
    </row>
    <row r="103" spans="1:7" ht="15" customHeight="1" x14ac:dyDescent="0.2">
      <c r="A103" s="62"/>
      <c r="B103" s="32"/>
      <c r="C103" s="2" t="s">
        <v>115</v>
      </c>
      <c r="D103" s="66"/>
      <c r="E103" s="48"/>
      <c r="G103" s="30"/>
    </row>
    <row r="104" spans="1:7" ht="15" customHeight="1" x14ac:dyDescent="0.2">
      <c r="A104" s="27"/>
      <c r="B104" s="23"/>
      <c r="C104" s="57" t="s">
        <v>116</v>
      </c>
      <c r="D104" s="66" t="s">
        <v>117</v>
      </c>
      <c r="E104" s="48">
        <v>1</v>
      </c>
      <c r="G104" s="30"/>
    </row>
    <row r="105" spans="1:7" ht="15" customHeight="1" x14ac:dyDescent="0.2">
      <c r="A105" s="27"/>
      <c r="B105" s="23"/>
      <c r="C105" s="57"/>
      <c r="D105" s="66"/>
      <c r="E105" s="48"/>
      <c r="G105" s="30"/>
    </row>
    <row r="106" spans="1:7" ht="15" customHeight="1" x14ac:dyDescent="0.2">
      <c r="A106" s="27">
        <v>1.4</v>
      </c>
      <c r="B106" s="2" t="s">
        <v>132</v>
      </c>
      <c r="C106" s="61" t="s">
        <v>118</v>
      </c>
      <c r="D106" s="66"/>
      <c r="E106" s="48"/>
      <c r="G106" s="30"/>
    </row>
    <row r="107" spans="1:7" ht="15" customHeight="1" x14ac:dyDescent="0.2">
      <c r="A107" s="62" t="s">
        <v>472</v>
      </c>
      <c r="C107" s="51" t="s">
        <v>531</v>
      </c>
      <c r="D107" s="66"/>
      <c r="E107" s="48"/>
      <c r="G107" s="30"/>
    </row>
    <row r="108" spans="1:7" ht="15" customHeight="1" x14ac:dyDescent="0.2">
      <c r="A108" s="62"/>
      <c r="C108" s="51" t="s">
        <v>532</v>
      </c>
      <c r="D108" s="66" t="s">
        <v>124</v>
      </c>
      <c r="E108" s="48">
        <v>1</v>
      </c>
      <c r="G108" s="30"/>
    </row>
    <row r="109" spans="1:7" ht="15" customHeight="1" x14ac:dyDescent="0.2">
      <c r="A109" s="62"/>
      <c r="C109" s="51" t="s">
        <v>533</v>
      </c>
      <c r="D109" s="66" t="s">
        <v>124</v>
      </c>
      <c r="E109" s="48">
        <v>1</v>
      </c>
      <c r="G109" s="30"/>
    </row>
    <row r="110" spans="1:7" ht="15" customHeight="1" x14ac:dyDescent="0.2">
      <c r="A110" s="62"/>
      <c r="C110" s="51"/>
      <c r="D110" s="66"/>
      <c r="E110" s="48"/>
      <c r="G110" s="30"/>
    </row>
    <row r="111" spans="1:7" ht="15" customHeight="1" x14ac:dyDescent="0.2">
      <c r="A111" s="62" t="s">
        <v>119</v>
      </c>
      <c r="C111" s="51" t="s">
        <v>136</v>
      </c>
      <c r="D111" s="66" t="s">
        <v>124</v>
      </c>
      <c r="E111" s="48">
        <v>1</v>
      </c>
      <c r="G111" s="30"/>
    </row>
    <row r="112" spans="1:7" ht="15" customHeight="1" x14ac:dyDescent="0.2">
      <c r="A112" s="62"/>
      <c r="C112" s="51"/>
      <c r="D112" s="66"/>
      <c r="E112" s="48"/>
      <c r="G112" s="30"/>
    </row>
    <row r="113" spans="1:7" ht="15" customHeight="1" x14ac:dyDescent="0.2">
      <c r="A113" s="62" t="s">
        <v>133</v>
      </c>
      <c r="C113" s="51" t="s">
        <v>134</v>
      </c>
      <c r="D113" s="66" t="s">
        <v>15</v>
      </c>
      <c r="E113" s="48"/>
      <c r="F113" s="63"/>
      <c r="G113" s="30"/>
    </row>
    <row r="114" spans="1:7" ht="15" customHeight="1" x14ac:dyDescent="0.2">
      <c r="A114" s="62"/>
      <c r="C114" s="51"/>
      <c r="D114" s="66"/>
      <c r="E114" s="48"/>
      <c r="F114" s="63"/>
      <c r="G114" s="30"/>
    </row>
    <row r="115" spans="1:7" ht="15" customHeight="1" x14ac:dyDescent="0.2">
      <c r="A115" s="27">
        <v>1.5</v>
      </c>
      <c r="B115" s="68" t="s">
        <v>173</v>
      </c>
      <c r="C115" s="356" t="s">
        <v>473</v>
      </c>
      <c r="D115" s="52" t="s">
        <v>124</v>
      </c>
      <c r="E115" s="95">
        <v>1</v>
      </c>
      <c r="F115" s="95"/>
      <c r="G115" s="30"/>
    </row>
    <row r="116" spans="1:7" ht="15" customHeight="1" x14ac:dyDescent="0.2">
      <c r="A116" s="62"/>
      <c r="B116" s="96"/>
      <c r="C116" s="356"/>
      <c r="D116" s="96"/>
      <c r="E116" s="96"/>
      <c r="F116" s="95"/>
      <c r="G116" s="100"/>
    </row>
    <row r="117" spans="1:7" ht="15" customHeight="1" x14ac:dyDescent="0.2">
      <c r="A117" s="62"/>
      <c r="B117" s="32"/>
      <c r="C117" s="32" t="s">
        <v>216</v>
      </c>
      <c r="D117" s="37" t="s">
        <v>15</v>
      </c>
      <c r="E117" s="138"/>
      <c r="F117" s="139"/>
      <c r="G117" s="30"/>
    </row>
    <row r="118" spans="1:7" ht="15" customHeight="1" x14ac:dyDescent="0.2">
      <c r="A118" s="62"/>
      <c r="B118" s="32"/>
      <c r="C118" s="32"/>
      <c r="D118" s="37"/>
      <c r="E118" s="138"/>
      <c r="F118" s="139"/>
      <c r="G118" s="30"/>
    </row>
    <row r="119" spans="1:7" ht="15" customHeight="1" x14ac:dyDescent="0.2">
      <c r="A119" s="62"/>
      <c r="B119" s="32"/>
      <c r="C119" s="32"/>
      <c r="D119" s="37"/>
      <c r="E119" s="138"/>
      <c r="F119" s="139"/>
      <c r="G119" s="30"/>
    </row>
    <row r="120" spans="1:7" ht="15" customHeight="1" x14ac:dyDescent="0.2">
      <c r="A120" s="31"/>
      <c r="C120" s="57" t="s">
        <v>9</v>
      </c>
      <c r="D120" s="133"/>
      <c r="E120" s="25"/>
      <c r="G120" s="64"/>
    </row>
    <row r="121" spans="1:7" ht="15" customHeight="1" x14ac:dyDescent="0.2">
      <c r="A121" s="476" t="s">
        <v>167</v>
      </c>
      <c r="B121" s="477"/>
      <c r="C121" s="477"/>
      <c r="D121" s="477"/>
      <c r="E121" s="145"/>
      <c r="F121" s="40"/>
      <c r="G121" s="41"/>
    </row>
    <row r="123" spans="1:7" ht="15" customHeight="1" x14ac:dyDescent="0.2">
      <c r="A123" s="1" t="str">
        <f>+A$1</f>
        <v>Capricon District Municipality</v>
      </c>
      <c r="B123" s="1"/>
      <c r="G123" s="5"/>
    </row>
    <row r="124" spans="1:7" ht="15" customHeight="1" x14ac:dyDescent="0.2">
      <c r="A124" s="1" t="str">
        <f>+A$2</f>
        <v>KROMHOEK (MAKGATHO) DEVREDE TAAIBOSCH NEW STANDS (CONTRACT B) WATER SUPPLY</v>
      </c>
      <c r="B124" s="1"/>
      <c r="G124" s="5"/>
    </row>
    <row r="125" spans="1:7" ht="15" customHeight="1" x14ac:dyDescent="0.2">
      <c r="A125" s="1" t="str">
        <f>+A$3</f>
        <v>SCHEDULE 1 - PRELIMINARY AND GENERAL</v>
      </c>
      <c r="B125" s="1"/>
      <c r="G125" s="42"/>
    </row>
    <row r="126" spans="1:7" ht="15" customHeight="1" thickBot="1" x14ac:dyDescent="0.25">
      <c r="A126" s="1"/>
      <c r="B126" s="1"/>
      <c r="E126" s="23"/>
      <c r="F126" s="23"/>
      <c r="G126" s="23"/>
    </row>
    <row r="127" spans="1:7" ht="15" customHeight="1" x14ac:dyDescent="0.2">
      <c r="A127" s="159" t="s">
        <v>1</v>
      </c>
      <c r="B127" s="160" t="s">
        <v>2</v>
      </c>
      <c r="C127" s="161" t="s">
        <v>3</v>
      </c>
      <c r="D127" s="162" t="s">
        <v>4</v>
      </c>
      <c r="E127" s="163" t="s">
        <v>120</v>
      </c>
      <c r="F127" s="164" t="s">
        <v>5</v>
      </c>
      <c r="G127" s="165" t="s">
        <v>6</v>
      </c>
    </row>
    <row r="128" spans="1:7" ht="15" customHeight="1" x14ac:dyDescent="0.2">
      <c r="A128" s="166" t="s">
        <v>7</v>
      </c>
      <c r="B128" s="16" t="s">
        <v>70</v>
      </c>
      <c r="C128" s="17"/>
      <c r="D128" s="18"/>
      <c r="E128" s="19"/>
      <c r="F128" s="20"/>
      <c r="G128" s="167"/>
    </row>
    <row r="129" spans="1:7" ht="15" customHeight="1" x14ac:dyDescent="0.2">
      <c r="A129" s="480" t="s">
        <v>122</v>
      </c>
      <c r="B129" s="479"/>
      <c r="C129" s="479"/>
      <c r="D129" s="479"/>
      <c r="E129" s="144"/>
      <c r="F129" s="43"/>
      <c r="G129" s="168"/>
    </row>
    <row r="130" spans="1:7" ht="15" customHeight="1" x14ac:dyDescent="0.2">
      <c r="A130" s="169">
        <v>1.6</v>
      </c>
      <c r="B130" s="57" t="s">
        <v>147</v>
      </c>
      <c r="C130" s="67" t="s">
        <v>148</v>
      </c>
      <c r="D130" s="51"/>
      <c r="E130" s="31"/>
      <c r="G130" s="170"/>
    </row>
    <row r="131" spans="1:7" ht="15" customHeight="1" x14ac:dyDescent="0.2">
      <c r="A131" s="171"/>
      <c r="B131" s="57"/>
      <c r="C131" s="68" t="s">
        <v>149</v>
      </c>
      <c r="D131" s="51"/>
      <c r="E131" s="31"/>
      <c r="G131" s="170"/>
    </row>
    <row r="132" spans="1:7" ht="15" customHeight="1" x14ac:dyDescent="0.2">
      <c r="A132" s="171"/>
      <c r="B132" s="57"/>
      <c r="C132" s="68" t="s">
        <v>150</v>
      </c>
      <c r="D132" s="51"/>
      <c r="E132" s="31"/>
      <c r="G132" s="170"/>
    </row>
    <row r="133" spans="1:7" ht="15" customHeight="1" x14ac:dyDescent="0.2">
      <c r="A133" s="171"/>
      <c r="B133" s="57"/>
      <c r="C133" s="68"/>
      <c r="D133" s="51"/>
      <c r="E133" s="31"/>
      <c r="G133" s="170"/>
    </row>
    <row r="134" spans="1:7" ht="15" customHeight="1" x14ac:dyDescent="0.2">
      <c r="A134" s="171"/>
      <c r="B134" s="57"/>
      <c r="C134" s="68" t="s">
        <v>151</v>
      </c>
      <c r="D134" s="130" t="s">
        <v>12</v>
      </c>
      <c r="E134" s="66">
        <v>1</v>
      </c>
      <c r="G134" s="170"/>
    </row>
    <row r="135" spans="1:7" ht="15" customHeight="1" x14ac:dyDescent="0.2">
      <c r="A135" s="171"/>
      <c r="B135" s="57"/>
      <c r="C135" s="68"/>
      <c r="D135" s="51"/>
      <c r="E135" s="31"/>
      <c r="G135" s="170"/>
    </row>
    <row r="136" spans="1:7" ht="15" customHeight="1" x14ac:dyDescent="0.2">
      <c r="A136" s="171"/>
      <c r="B136" s="57"/>
      <c r="C136" s="68" t="s">
        <v>467</v>
      </c>
      <c r="D136" s="130" t="s">
        <v>124</v>
      </c>
      <c r="E136" s="66">
        <v>1</v>
      </c>
      <c r="G136" s="170"/>
    </row>
    <row r="137" spans="1:7" ht="15" customHeight="1" x14ac:dyDescent="0.2">
      <c r="A137" s="171"/>
      <c r="B137" s="57"/>
      <c r="C137" s="68"/>
      <c r="D137" s="51"/>
      <c r="E137" s="31"/>
      <c r="G137" s="170"/>
    </row>
    <row r="138" spans="1:7" ht="15" customHeight="1" x14ac:dyDescent="0.2">
      <c r="A138" s="171"/>
      <c r="B138" s="57"/>
      <c r="C138" s="32" t="s">
        <v>466</v>
      </c>
      <c r="D138" s="130" t="s">
        <v>15</v>
      </c>
      <c r="E138" s="184"/>
      <c r="G138" s="170"/>
    </row>
    <row r="139" spans="1:7" ht="15" customHeight="1" x14ac:dyDescent="0.2">
      <c r="A139" s="171"/>
      <c r="B139" s="57"/>
      <c r="C139" s="68"/>
      <c r="D139" s="51"/>
      <c r="E139" s="31"/>
      <c r="G139" s="170"/>
    </row>
    <row r="140" spans="1:7" ht="15" customHeight="1" x14ac:dyDescent="0.2">
      <c r="A140" s="171"/>
      <c r="B140" s="57"/>
      <c r="C140" s="68" t="s">
        <v>338</v>
      </c>
      <c r="D140" s="130" t="s">
        <v>12</v>
      </c>
      <c r="E140" s="66">
        <v>1</v>
      </c>
      <c r="G140" s="170"/>
    </row>
    <row r="141" spans="1:7" ht="15" customHeight="1" x14ac:dyDescent="0.2">
      <c r="A141" s="171"/>
      <c r="B141" s="57"/>
      <c r="C141" s="68"/>
      <c r="D141" s="51"/>
      <c r="E141" s="31"/>
      <c r="G141" s="170"/>
    </row>
    <row r="142" spans="1:7" ht="15" customHeight="1" x14ac:dyDescent="0.2">
      <c r="A142" s="171"/>
      <c r="B142" s="57"/>
      <c r="C142" s="68" t="s">
        <v>339</v>
      </c>
      <c r="D142" s="51"/>
      <c r="E142" s="31"/>
      <c r="G142" s="170"/>
    </row>
    <row r="143" spans="1:7" ht="15" customHeight="1" x14ac:dyDescent="0.2">
      <c r="A143" s="171"/>
      <c r="B143" s="57"/>
      <c r="C143" s="68" t="s">
        <v>152</v>
      </c>
      <c r="D143" s="51"/>
      <c r="E143" s="31"/>
      <c r="G143" s="170"/>
    </row>
    <row r="144" spans="1:7" ht="15" customHeight="1" x14ac:dyDescent="0.2">
      <c r="A144" s="171"/>
      <c r="B144" s="57"/>
      <c r="C144" s="68" t="s">
        <v>153</v>
      </c>
      <c r="D144" s="130" t="s">
        <v>0</v>
      </c>
      <c r="E144" s="66">
        <v>1</v>
      </c>
      <c r="G144" s="170"/>
    </row>
    <row r="145" spans="1:7" ht="15" customHeight="1" x14ac:dyDescent="0.2">
      <c r="A145" s="171"/>
      <c r="B145" s="57"/>
      <c r="C145" s="68"/>
      <c r="D145" s="51"/>
      <c r="E145" s="31"/>
      <c r="G145" s="170"/>
    </row>
    <row r="146" spans="1:7" ht="15" customHeight="1" x14ac:dyDescent="0.2">
      <c r="A146" s="171"/>
      <c r="B146" s="57"/>
      <c r="C146" s="68"/>
      <c r="D146" s="51"/>
      <c r="E146" s="31"/>
      <c r="G146" s="170"/>
    </row>
    <row r="147" spans="1:7" ht="15" customHeight="1" x14ac:dyDescent="0.2">
      <c r="A147" s="171"/>
      <c r="B147" s="57"/>
      <c r="C147" s="68"/>
      <c r="D147" s="51"/>
      <c r="E147" s="31"/>
      <c r="G147" s="170"/>
    </row>
    <row r="148" spans="1:7" ht="15" customHeight="1" x14ac:dyDescent="0.2">
      <c r="A148" s="171"/>
      <c r="B148" s="57"/>
      <c r="C148" s="68"/>
      <c r="D148" s="51"/>
      <c r="E148" s="31"/>
      <c r="G148" s="170"/>
    </row>
    <row r="149" spans="1:7" ht="15" customHeight="1" x14ac:dyDescent="0.2">
      <c r="A149" s="171"/>
      <c r="B149" s="57"/>
      <c r="C149" s="68"/>
      <c r="D149" s="51"/>
      <c r="E149" s="31"/>
      <c r="G149" s="170"/>
    </row>
    <row r="150" spans="1:7" ht="15" customHeight="1" x14ac:dyDescent="0.2">
      <c r="A150" s="171"/>
      <c r="B150" s="57"/>
      <c r="C150" s="68"/>
      <c r="D150" s="51"/>
      <c r="E150" s="31"/>
      <c r="G150" s="170"/>
    </row>
    <row r="151" spans="1:7" ht="15" customHeight="1" x14ac:dyDescent="0.2">
      <c r="A151" s="171"/>
      <c r="B151" s="57"/>
      <c r="C151" s="68"/>
      <c r="D151" s="51"/>
      <c r="E151" s="31"/>
      <c r="G151" s="170"/>
    </row>
    <row r="152" spans="1:7" ht="15" customHeight="1" x14ac:dyDescent="0.2">
      <c r="A152" s="171"/>
      <c r="B152" s="57"/>
      <c r="C152" s="68"/>
      <c r="D152" s="51"/>
      <c r="E152" s="31"/>
      <c r="G152" s="170"/>
    </row>
    <row r="153" spans="1:7" ht="15" customHeight="1" x14ac:dyDescent="0.2">
      <c r="A153" s="171"/>
      <c r="B153" s="57"/>
      <c r="C153" s="68"/>
      <c r="D153" s="51"/>
      <c r="E153" s="31"/>
      <c r="G153" s="170"/>
    </row>
    <row r="154" spans="1:7" ht="15" customHeight="1" x14ac:dyDescent="0.2">
      <c r="A154" s="171"/>
      <c r="B154" s="57"/>
      <c r="C154" s="68"/>
      <c r="D154" s="51"/>
      <c r="E154" s="31"/>
      <c r="G154" s="170"/>
    </row>
    <row r="155" spans="1:7" ht="15" customHeight="1" x14ac:dyDescent="0.2">
      <c r="A155" s="171"/>
      <c r="B155" s="57"/>
      <c r="C155" s="68"/>
      <c r="D155" s="51"/>
      <c r="E155" s="31"/>
      <c r="G155" s="170"/>
    </row>
    <row r="156" spans="1:7" ht="15" customHeight="1" x14ac:dyDescent="0.2">
      <c r="A156" s="171"/>
      <c r="B156" s="57"/>
      <c r="C156" s="68"/>
      <c r="D156" s="51"/>
      <c r="E156" s="31"/>
      <c r="G156" s="170"/>
    </row>
    <row r="157" spans="1:7" ht="15" customHeight="1" x14ac:dyDescent="0.2">
      <c r="A157" s="171"/>
      <c r="B157" s="57"/>
      <c r="C157" s="68"/>
      <c r="D157" s="51"/>
      <c r="E157" s="31"/>
      <c r="G157" s="170"/>
    </row>
    <row r="158" spans="1:7" ht="15" customHeight="1" x14ac:dyDescent="0.2">
      <c r="A158" s="171"/>
      <c r="B158" s="57"/>
      <c r="C158" s="68"/>
      <c r="D158" s="51"/>
      <c r="E158" s="31"/>
      <c r="G158" s="170"/>
    </row>
    <row r="159" spans="1:7" ht="15" customHeight="1" x14ac:dyDescent="0.2">
      <c r="A159" s="171"/>
      <c r="B159" s="57"/>
      <c r="C159" s="68"/>
      <c r="D159" s="51"/>
      <c r="E159" s="31"/>
      <c r="G159" s="170"/>
    </row>
    <row r="160" spans="1:7" ht="15" customHeight="1" x14ac:dyDescent="0.2">
      <c r="A160" s="171"/>
      <c r="B160" s="57"/>
      <c r="C160" s="68"/>
      <c r="D160" s="51"/>
      <c r="E160" s="31"/>
      <c r="G160" s="170"/>
    </row>
    <row r="161" spans="1:7" ht="15" customHeight="1" x14ac:dyDescent="0.2">
      <c r="A161" s="171"/>
      <c r="B161" s="57"/>
      <c r="C161" s="68"/>
      <c r="D161" s="51"/>
      <c r="E161" s="31"/>
      <c r="G161" s="170"/>
    </row>
    <row r="162" spans="1:7" ht="15" customHeight="1" x14ac:dyDescent="0.2">
      <c r="A162" s="171"/>
      <c r="B162" s="57"/>
      <c r="C162" s="68"/>
      <c r="D162" s="51"/>
      <c r="E162" s="31"/>
      <c r="G162" s="170"/>
    </row>
    <row r="163" spans="1:7" ht="15" customHeight="1" x14ac:dyDescent="0.2">
      <c r="A163" s="171"/>
      <c r="B163" s="57"/>
      <c r="C163" s="68"/>
      <c r="D163" s="51"/>
      <c r="E163" s="31"/>
      <c r="G163" s="170"/>
    </row>
    <row r="164" spans="1:7" ht="15" customHeight="1" x14ac:dyDescent="0.2">
      <c r="A164" s="171"/>
      <c r="B164" s="57"/>
      <c r="C164" s="68"/>
      <c r="D164" s="51"/>
      <c r="E164" s="31"/>
      <c r="G164" s="170"/>
    </row>
    <row r="165" spans="1:7" ht="15" customHeight="1" x14ac:dyDescent="0.2">
      <c r="A165" s="172"/>
      <c r="B165" s="23"/>
      <c r="C165" s="61"/>
      <c r="D165" s="31"/>
      <c r="E165" s="35"/>
      <c r="G165" s="170"/>
    </row>
    <row r="166" spans="1:7" ht="15" customHeight="1" x14ac:dyDescent="0.2">
      <c r="A166" s="171"/>
      <c r="C166" s="57"/>
      <c r="D166" s="66"/>
      <c r="E166" s="35"/>
      <c r="G166" s="170"/>
    </row>
    <row r="167" spans="1:7" ht="15" customHeight="1" x14ac:dyDescent="0.2">
      <c r="A167" s="171"/>
      <c r="C167" s="57"/>
      <c r="D167" s="66"/>
      <c r="E167" s="35"/>
      <c r="G167" s="170"/>
    </row>
    <row r="168" spans="1:7" ht="15" customHeight="1" x14ac:dyDescent="0.2">
      <c r="A168" s="171"/>
      <c r="C168" s="57"/>
      <c r="D168" s="66"/>
      <c r="E168" s="35"/>
      <c r="G168" s="170"/>
    </row>
    <row r="169" spans="1:7" ht="15" customHeight="1" x14ac:dyDescent="0.2">
      <c r="A169" s="171"/>
      <c r="C169" s="57"/>
      <c r="D169" s="66"/>
      <c r="E169" s="48"/>
      <c r="G169" s="170"/>
    </row>
    <row r="170" spans="1:7" ht="15" customHeight="1" x14ac:dyDescent="0.2">
      <c r="A170" s="173"/>
      <c r="B170" s="32"/>
      <c r="C170" s="23"/>
      <c r="D170" s="66"/>
      <c r="E170" s="48"/>
      <c r="G170" s="170"/>
    </row>
    <row r="171" spans="1:7" ht="15" customHeight="1" x14ac:dyDescent="0.2">
      <c r="A171" s="169"/>
      <c r="B171" s="32"/>
      <c r="D171" s="66"/>
      <c r="E171" s="48"/>
      <c r="G171" s="170"/>
    </row>
    <row r="172" spans="1:7" ht="15" customHeight="1" x14ac:dyDescent="0.2">
      <c r="A172" s="173"/>
      <c r="B172" s="23"/>
      <c r="C172" s="57"/>
      <c r="D172" s="66"/>
      <c r="E172" s="48"/>
      <c r="G172" s="170"/>
    </row>
    <row r="173" spans="1:7" ht="15" customHeight="1" x14ac:dyDescent="0.2">
      <c r="A173" s="173"/>
      <c r="B173" s="23"/>
      <c r="C173" s="57"/>
      <c r="D173" s="66"/>
      <c r="E173" s="48"/>
      <c r="G173" s="170"/>
    </row>
    <row r="174" spans="1:7" ht="15" customHeight="1" x14ac:dyDescent="0.2">
      <c r="A174" s="173"/>
      <c r="C174" s="61"/>
      <c r="D174" s="66"/>
      <c r="E174" s="48"/>
      <c r="G174" s="170"/>
    </row>
    <row r="175" spans="1:7" ht="15" customHeight="1" x14ac:dyDescent="0.2">
      <c r="A175" s="169"/>
      <c r="C175" s="57"/>
      <c r="D175" s="66"/>
      <c r="E175" s="48"/>
      <c r="G175" s="170"/>
    </row>
    <row r="176" spans="1:7" ht="15" customHeight="1" x14ac:dyDescent="0.2">
      <c r="A176" s="169"/>
      <c r="C176" s="51"/>
      <c r="D176" s="66"/>
      <c r="E176" s="48"/>
      <c r="G176" s="170"/>
    </row>
    <row r="177" spans="1:7" ht="15" customHeight="1" x14ac:dyDescent="0.2">
      <c r="A177" s="169"/>
      <c r="C177" s="57"/>
      <c r="D177" s="66"/>
      <c r="E177" s="48"/>
      <c r="G177" s="170"/>
    </row>
    <row r="178" spans="1:7" ht="15" customHeight="1" x14ac:dyDescent="0.2">
      <c r="A178" s="169"/>
      <c r="C178" s="51"/>
      <c r="D178" s="66"/>
      <c r="E178" s="48"/>
      <c r="F178" s="63"/>
      <c r="G178" s="170"/>
    </row>
    <row r="179" spans="1:7" ht="15" customHeight="1" x14ac:dyDescent="0.2">
      <c r="A179" s="169"/>
      <c r="C179" s="51"/>
      <c r="D179" s="66"/>
      <c r="E179" s="48"/>
      <c r="F179" s="63"/>
      <c r="G179" s="170"/>
    </row>
    <row r="180" spans="1:7" ht="15" customHeight="1" x14ac:dyDescent="0.2">
      <c r="A180" s="169"/>
      <c r="B180" s="32"/>
      <c r="C180" s="136"/>
      <c r="D180" s="32"/>
      <c r="E180" s="32"/>
      <c r="F180" s="137"/>
      <c r="G180" s="174"/>
    </row>
    <row r="181" spans="1:7" ht="15" customHeight="1" x14ac:dyDescent="0.2">
      <c r="A181" s="169"/>
      <c r="B181" s="32"/>
      <c r="C181" s="32"/>
      <c r="D181" s="37"/>
      <c r="E181" s="138"/>
      <c r="F181" s="139"/>
      <c r="G181" s="170"/>
    </row>
    <row r="182" spans="1:7" ht="15" customHeight="1" x14ac:dyDescent="0.2">
      <c r="A182" s="171"/>
      <c r="C182" s="57" t="s">
        <v>9</v>
      </c>
      <c r="D182" s="133"/>
      <c r="E182" s="25"/>
      <c r="G182" s="175"/>
    </row>
    <row r="183" spans="1:7" ht="15" customHeight="1" thickBot="1" x14ac:dyDescent="0.25">
      <c r="A183" s="471" t="s">
        <v>167</v>
      </c>
      <c r="B183" s="472"/>
      <c r="C183" s="472"/>
      <c r="D183" s="472"/>
      <c r="E183" s="176"/>
      <c r="F183" s="177"/>
      <c r="G183" s="178"/>
    </row>
    <row r="184" spans="1:7" ht="15" customHeight="1" x14ac:dyDescent="0.2">
      <c r="A184" s="51"/>
    </row>
    <row r="185" spans="1:7" ht="15" customHeight="1" x14ac:dyDescent="0.2">
      <c r="A185" s="51"/>
    </row>
    <row r="186" spans="1:7" ht="15" customHeight="1" x14ac:dyDescent="0.2">
      <c r="A186" s="51"/>
    </row>
    <row r="187" spans="1:7" ht="15" customHeight="1" x14ac:dyDescent="0.2">
      <c r="A187" s="51"/>
    </row>
    <row r="188" spans="1:7" ht="15" customHeight="1" x14ac:dyDescent="0.2">
      <c r="A188" s="51"/>
    </row>
    <row r="189" spans="1:7" ht="15" customHeight="1" x14ac:dyDescent="0.2">
      <c r="A189" s="51"/>
    </row>
    <row r="190" spans="1:7" ht="15" customHeight="1" x14ac:dyDescent="0.2">
      <c r="A190" s="51"/>
    </row>
    <row r="191" spans="1:7" ht="15" customHeight="1" x14ac:dyDescent="0.2">
      <c r="A191" s="51"/>
    </row>
    <row r="192" spans="1:7" ht="15" customHeight="1" x14ac:dyDescent="0.2">
      <c r="A192" s="51"/>
    </row>
    <row r="193" spans="1:1" ht="15" customHeight="1" x14ac:dyDescent="0.2">
      <c r="A193" s="51"/>
    </row>
    <row r="194" spans="1:1" ht="15" customHeight="1" x14ac:dyDescent="0.2">
      <c r="A194" s="51"/>
    </row>
    <row r="195" spans="1:1" ht="15" customHeight="1" x14ac:dyDescent="0.2">
      <c r="A195" s="51"/>
    </row>
    <row r="196" spans="1:1" ht="15" customHeight="1" x14ac:dyDescent="0.2">
      <c r="A196" s="51"/>
    </row>
    <row r="197" spans="1:1" ht="15" customHeight="1" x14ac:dyDescent="0.2">
      <c r="A197" s="51"/>
    </row>
    <row r="198" spans="1:1" ht="15" customHeight="1" x14ac:dyDescent="0.2">
      <c r="A198" s="51"/>
    </row>
    <row r="199" spans="1:1" ht="15" customHeight="1" x14ac:dyDescent="0.2">
      <c r="A199" s="51"/>
    </row>
    <row r="200" spans="1:1" ht="15" customHeight="1" x14ac:dyDescent="0.2">
      <c r="A200" s="51"/>
    </row>
    <row r="201" spans="1:1" ht="15" customHeight="1" x14ac:dyDescent="0.2">
      <c r="A201" s="51"/>
    </row>
    <row r="202" spans="1:1" ht="15" customHeight="1" x14ac:dyDescent="0.2">
      <c r="A202" s="51"/>
    </row>
    <row r="203" spans="1:1" ht="15" customHeight="1" x14ac:dyDescent="0.2">
      <c r="A203" s="51"/>
    </row>
    <row r="204" spans="1:1" ht="15" customHeight="1" x14ac:dyDescent="0.2">
      <c r="A204" s="51"/>
    </row>
    <row r="205" spans="1:1" ht="15" customHeight="1" x14ac:dyDescent="0.2">
      <c r="A205" s="51"/>
    </row>
    <row r="206" spans="1:1" ht="15" customHeight="1" x14ac:dyDescent="0.2">
      <c r="A206" s="51"/>
    </row>
    <row r="207" spans="1:1" ht="15" customHeight="1" x14ac:dyDescent="0.2">
      <c r="A207" s="51"/>
    </row>
    <row r="208" spans="1:1" ht="15" customHeight="1" x14ac:dyDescent="0.2">
      <c r="A208" s="51"/>
    </row>
    <row r="209" spans="1:1" ht="15" customHeight="1" x14ac:dyDescent="0.2">
      <c r="A209" s="51"/>
    </row>
    <row r="210" spans="1:1" ht="15" customHeight="1" x14ac:dyDescent="0.2">
      <c r="A210" s="51"/>
    </row>
    <row r="211" spans="1:1" ht="15" customHeight="1" x14ac:dyDescent="0.2">
      <c r="A211" s="51"/>
    </row>
    <row r="212" spans="1:1" ht="15" customHeight="1" x14ac:dyDescent="0.2">
      <c r="A212" s="51"/>
    </row>
    <row r="213" spans="1:1" ht="15" customHeight="1" x14ac:dyDescent="0.2">
      <c r="A213" s="51"/>
    </row>
    <row r="214" spans="1:1" ht="15" customHeight="1" x14ac:dyDescent="0.2">
      <c r="A214" s="51"/>
    </row>
    <row r="215" spans="1:1" ht="15" customHeight="1" x14ac:dyDescent="0.2">
      <c r="A215" s="51"/>
    </row>
    <row r="216" spans="1:1" ht="15" customHeight="1" x14ac:dyDescent="0.2">
      <c r="A216" s="51"/>
    </row>
    <row r="217" spans="1:1" ht="15" customHeight="1" x14ac:dyDescent="0.2">
      <c r="A217" s="51"/>
    </row>
    <row r="218" spans="1:1" ht="15" customHeight="1" x14ac:dyDescent="0.2">
      <c r="A218" s="51"/>
    </row>
    <row r="219" spans="1:1" ht="15" customHeight="1" x14ac:dyDescent="0.2">
      <c r="A219" s="51"/>
    </row>
    <row r="220" spans="1:1" ht="15" customHeight="1" x14ac:dyDescent="0.2">
      <c r="A220" s="51"/>
    </row>
    <row r="221" spans="1:1" ht="15" customHeight="1" x14ac:dyDescent="0.2">
      <c r="A221" s="51"/>
    </row>
    <row r="222" spans="1:1" ht="15" customHeight="1" x14ac:dyDescent="0.2">
      <c r="A222" s="51"/>
    </row>
    <row r="223" spans="1:1" ht="15" customHeight="1" x14ac:dyDescent="0.2">
      <c r="A223" s="51"/>
    </row>
    <row r="224" spans="1:1" ht="15" customHeight="1" x14ac:dyDescent="0.2">
      <c r="A224" s="51"/>
    </row>
    <row r="225" spans="1:5" ht="15" customHeight="1" x14ac:dyDescent="0.2">
      <c r="A225" s="51"/>
    </row>
    <row r="226" spans="1:5" ht="15" customHeight="1" x14ac:dyDescent="0.2">
      <c r="A226" s="51"/>
    </row>
    <row r="227" spans="1:5" ht="15" customHeight="1" x14ac:dyDescent="0.2">
      <c r="A227" s="51"/>
    </row>
    <row r="228" spans="1:5" ht="15" customHeight="1" x14ac:dyDescent="0.2">
      <c r="A228" s="51"/>
    </row>
    <row r="229" spans="1:5" ht="15" customHeight="1" x14ac:dyDescent="0.2">
      <c r="A229" s="51"/>
    </row>
    <row r="230" spans="1:5" ht="15" customHeight="1" x14ac:dyDescent="0.2">
      <c r="A230" s="51"/>
    </row>
    <row r="231" spans="1:5" ht="15" customHeight="1" x14ac:dyDescent="0.2">
      <c r="A231" s="75"/>
      <c r="B231" s="76"/>
      <c r="C231" s="76"/>
      <c r="D231" s="76"/>
      <c r="E231" s="77"/>
    </row>
    <row r="238" spans="1:5" ht="15" customHeight="1" x14ac:dyDescent="0.2">
      <c r="A238" s="78"/>
      <c r="B238" s="79"/>
      <c r="C238" s="79"/>
      <c r="D238" s="79"/>
      <c r="E238" s="80"/>
    </row>
    <row r="239" spans="1:5" ht="15" customHeight="1" x14ac:dyDescent="0.2">
      <c r="A239" s="51"/>
    </row>
    <row r="240" spans="1:5" ht="15" customHeight="1" x14ac:dyDescent="0.2">
      <c r="A240" s="51"/>
    </row>
    <row r="241" spans="1:1" ht="15" customHeight="1" x14ac:dyDescent="0.2">
      <c r="A241" s="51"/>
    </row>
    <row r="242" spans="1:1" ht="15" customHeight="1" x14ac:dyDescent="0.2">
      <c r="A242" s="51"/>
    </row>
    <row r="243" spans="1:1" ht="15" customHeight="1" x14ac:dyDescent="0.2">
      <c r="A243" s="51"/>
    </row>
    <row r="244" spans="1:1" ht="15" customHeight="1" x14ac:dyDescent="0.2">
      <c r="A244" s="51"/>
    </row>
    <row r="245" spans="1:1" ht="15" customHeight="1" x14ac:dyDescent="0.2">
      <c r="A245" s="51"/>
    </row>
    <row r="246" spans="1:1" ht="15" customHeight="1" x14ac:dyDescent="0.2">
      <c r="A246" s="51"/>
    </row>
    <row r="247" spans="1:1" ht="15" customHeight="1" x14ac:dyDescent="0.2">
      <c r="A247" s="51"/>
    </row>
    <row r="248" spans="1:1" ht="15" customHeight="1" x14ac:dyDescent="0.2">
      <c r="A248" s="51"/>
    </row>
    <row r="249" spans="1:1" ht="15" customHeight="1" x14ac:dyDescent="0.2">
      <c r="A249" s="51"/>
    </row>
    <row r="250" spans="1:1" ht="15" customHeight="1" x14ac:dyDescent="0.2">
      <c r="A250" s="51"/>
    </row>
    <row r="251" spans="1:1" ht="15" customHeight="1" x14ac:dyDescent="0.2">
      <c r="A251" s="51"/>
    </row>
    <row r="252" spans="1:1" ht="15" customHeight="1" x14ac:dyDescent="0.2">
      <c r="A252" s="51"/>
    </row>
    <row r="253" spans="1:1" ht="15" customHeight="1" x14ac:dyDescent="0.2">
      <c r="A253" s="51"/>
    </row>
    <row r="254" spans="1:1" ht="15" customHeight="1" x14ac:dyDescent="0.2">
      <c r="A254" s="51"/>
    </row>
    <row r="255" spans="1:1" ht="15" customHeight="1" x14ac:dyDescent="0.2">
      <c r="A255" s="51"/>
    </row>
    <row r="256" spans="1:1" ht="15" customHeight="1" x14ac:dyDescent="0.2">
      <c r="A256" s="51"/>
    </row>
    <row r="257" spans="1:1" ht="15" customHeight="1" x14ac:dyDescent="0.2">
      <c r="A257" s="51"/>
    </row>
    <row r="258" spans="1:1" ht="15" customHeight="1" x14ac:dyDescent="0.2">
      <c r="A258" s="51"/>
    </row>
    <row r="259" spans="1:1" ht="15" customHeight="1" x14ac:dyDescent="0.2">
      <c r="A259" s="51"/>
    </row>
    <row r="260" spans="1:1" ht="15" customHeight="1" x14ac:dyDescent="0.2">
      <c r="A260" s="51"/>
    </row>
    <row r="261" spans="1:1" ht="15" customHeight="1" x14ac:dyDescent="0.2">
      <c r="A261" s="51"/>
    </row>
    <row r="262" spans="1:1" ht="15" customHeight="1" x14ac:dyDescent="0.2">
      <c r="A262" s="51"/>
    </row>
    <row r="263" spans="1:1" ht="15" customHeight="1" x14ac:dyDescent="0.2">
      <c r="A263" s="51"/>
    </row>
    <row r="264" spans="1:1" ht="15" customHeight="1" x14ac:dyDescent="0.2">
      <c r="A264" s="51"/>
    </row>
    <row r="265" spans="1:1" ht="15" customHeight="1" x14ac:dyDescent="0.2">
      <c r="A265" s="51"/>
    </row>
    <row r="266" spans="1:1" ht="15" customHeight="1" x14ac:dyDescent="0.2">
      <c r="A266" s="51"/>
    </row>
    <row r="267" spans="1:1" ht="15" customHeight="1" x14ac:dyDescent="0.2">
      <c r="A267" s="51"/>
    </row>
    <row r="268" spans="1:1" ht="15" customHeight="1" x14ac:dyDescent="0.2">
      <c r="A268" s="51"/>
    </row>
    <row r="269" spans="1:1" ht="15" customHeight="1" x14ac:dyDescent="0.2">
      <c r="A269" s="51"/>
    </row>
    <row r="270" spans="1:1" ht="15" customHeight="1" x14ac:dyDescent="0.2">
      <c r="A270" s="51"/>
    </row>
    <row r="271" spans="1:1" ht="15" customHeight="1" x14ac:dyDescent="0.2">
      <c r="A271" s="51"/>
    </row>
    <row r="272" spans="1:1" ht="15" customHeight="1" x14ac:dyDescent="0.2">
      <c r="A272" s="51"/>
    </row>
    <row r="273" spans="1:1" ht="15" customHeight="1" x14ac:dyDescent="0.2">
      <c r="A273" s="51"/>
    </row>
    <row r="274" spans="1:1" ht="15" customHeight="1" x14ac:dyDescent="0.2">
      <c r="A274" s="51"/>
    </row>
    <row r="275" spans="1:1" ht="15" customHeight="1" x14ac:dyDescent="0.2">
      <c r="A275" s="51"/>
    </row>
    <row r="276" spans="1:1" ht="15" customHeight="1" x14ac:dyDescent="0.2">
      <c r="A276" s="51"/>
    </row>
    <row r="277" spans="1:1" ht="15" customHeight="1" x14ac:dyDescent="0.2">
      <c r="A277" s="51"/>
    </row>
    <row r="278" spans="1:1" ht="15" customHeight="1" x14ac:dyDescent="0.2">
      <c r="A278" s="51"/>
    </row>
    <row r="279" spans="1:1" ht="15" customHeight="1" x14ac:dyDescent="0.2">
      <c r="A279" s="51"/>
    </row>
    <row r="280" spans="1:1" ht="15" customHeight="1" x14ac:dyDescent="0.2">
      <c r="A280" s="51"/>
    </row>
    <row r="281" spans="1:1" ht="15" customHeight="1" x14ac:dyDescent="0.2">
      <c r="A281" s="51"/>
    </row>
    <row r="282" spans="1:1" ht="15" customHeight="1" x14ac:dyDescent="0.2">
      <c r="A282" s="51"/>
    </row>
    <row r="283" spans="1:1" ht="15" customHeight="1" x14ac:dyDescent="0.2">
      <c r="A283" s="51"/>
    </row>
    <row r="284" spans="1:1" ht="15" customHeight="1" x14ac:dyDescent="0.2">
      <c r="A284" s="51"/>
    </row>
    <row r="285" spans="1:1" ht="15" customHeight="1" x14ac:dyDescent="0.2">
      <c r="A285" s="51"/>
    </row>
    <row r="286" spans="1:1" ht="15" customHeight="1" x14ac:dyDescent="0.2">
      <c r="A286" s="51"/>
    </row>
    <row r="287" spans="1:1" ht="15" customHeight="1" x14ac:dyDescent="0.2">
      <c r="A287" s="51"/>
    </row>
    <row r="288" spans="1:1" ht="15" customHeight="1" x14ac:dyDescent="0.2">
      <c r="A288" s="51"/>
    </row>
    <row r="289" spans="1:5" ht="15" customHeight="1" x14ac:dyDescent="0.2">
      <c r="A289" s="51"/>
    </row>
    <row r="290" spans="1:5" ht="15" customHeight="1" x14ac:dyDescent="0.2">
      <c r="A290" s="51"/>
    </row>
    <row r="291" spans="1:5" ht="15" customHeight="1" x14ac:dyDescent="0.2">
      <c r="A291" s="51"/>
    </row>
    <row r="292" spans="1:5" ht="15" customHeight="1" x14ac:dyDescent="0.2">
      <c r="A292" s="51"/>
    </row>
    <row r="293" spans="1:5" ht="15" customHeight="1" x14ac:dyDescent="0.2">
      <c r="A293" s="78"/>
      <c r="B293" s="79"/>
      <c r="C293" s="79"/>
      <c r="D293" s="79"/>
      <c r="E293" s="80"/>
    </row>
    <row r="294" spans="1:5" ht="15" customHeight="1" x14ac:dyDescent="0.2">
      <c r="A294" s="51"/>
    </row>
    <row r="295" spans="1:5" ht="15" customHeight="1" x14ac:dyDescent="0.2">
      <c r="A295" s="51"/>
    </row>
    <row r="296" spans="1:5" ht="15" customHeight="1" x14ac:dyDescent="0.2">
      <c r="A296" s="51"/>
    </row>
    <row r="297" spans="1:5" ht="15" customHeight="1" x14ac:dyDescent="0.2">
      <c r="A297" s="51"/>
    </row>
    <row r="298" spans="1:5" ht="15" customHeight="1" x14ac:dyDescent="0.2">
      <c r="A298" s="51"/>
    </row>
    <row r="299" spans="1:5" ht="15" customHeight="1" x14ac:dyDescent="0.2">
      <c r="A299" s="51"/>
    </row>
    <row r="300" spans="1:5" ht="15" customHeight="1" x14ac:dyDescent="0.2">
      <c r="A300" s="51"/>
    </row>
    <row r="301" spans="1:5" ht="15" customHeight="1" x14ac:dyDescent="0.2">
      <c r="A301" s="51"/>
    </row>
    <row r="302" spans="1:5" ht="15" customHeight="1" x14ac:dyDescent="0.2">
      <c r="A302" s="51"/>
    </row>
    <row r="303" spans="1:5" ht="15" customHeight="1" x14ac:dyDescent="0.2">
      <c r="A303" s="51"/>
    </row>
    <row r="304" spans="1:5" ht="15" customHeight="1" x14ac:dyDescent="0.2">
      <c r="A304" s="51"/>
    </row>
    <row r="305" spans="1:1" ht="15" customHeight="1" x14ac:dyDescent="0.2">
      <c r="A305" s="51"/>
    </row>
    <row r="306" spans="1:1" ht="15" customHeight="1" x14ac:dyDescent="0.2">
      <c r="A306" s="51"/>
    </row>
    <row r="307" spans="1:1" ht="15" customHeight="1" x14ac:dyDescent="0.2">
      <c r="A307" s="51"/>
    </row>
    <row r="308" spans="1:1" ht="15" customHeight="1" x14ac:dyDescent="0.2">
      <c r="A308" s="51"/>
    </row>
    <row r="309" spans="1:1" ht="15" customHeight="1" x14ac:dyDescent="0.2">
      <c r="A309" s="51"/>
    </row>
    <row r="310" spans="1:1" ht="15" customHeight="1" x14ac:dyDescent="0.2">
      <c r="A310" s="51"/>
    </row>
    <row r="311" spans="1:1" ht="15" customHeight="1" x14ac:dyDescent="0.2">
      <c r="A311" s="51"/>
    </row>
    <row r="312" spans="1:1" ht="15" customHeight="1" x14ac:dyDescent="0.2">
      <c r="A312" s="51"/>
    </row>
    <row r="313" spans="1:1" ht="15" customHeight="1" x14ac:dyDescent="0.2">
      <c r="A313" s="51"/>
    </row>
    <row r="314" spans="1:1" ht="15" customHeight="1" x14ac:dyDescent="0.2">
      <c r="A314" s="51"/>
    </row>
    <row r="315" spans="1:1" ht="15" customHeight="1" x14ac:dyDescent="0.2">
      <c r="A315" s="51"/>
    </row>
    <row r="316" spans="1:1" ht="15" customHeight="1" x14ac:dyDescent="0.2">
      <c r="A316" s="51"/>
    </row>
    <row r="317" spans="1:1" ht="15" customHeight="1" x14ac:dyDescent="0.2">
      <c r="A317" s="51"/>
    </row>
    <row r="318" spans="1:1" ht="15" customHeight="1" x14ac:dyDescent="0.2">
      <c r="A318" s="51"/>
    </row>
    <row r="319" spans="1:1" ht="15" customHeight="1" x14ac:dyDescent="0.2">
      <c r="A319" s="51"/>
    </row>
    <row r="320" spans="1:1" ht="15" customHeight="1" x14ac:dyDescent="0.2">
      <c r="A320" s="51"/>
    </row>
    <row r="321" spans="1:1" ht="15" customHeight="1" x14ac:dyDescent="0.2">
      <c r="A321" s="51"/>
    </row>
    <row r="322" spans="1:1" ht="15" customHeight="1" x14ac:dyDescent="0.2">
      <c r="A322" s="51"/>
    </row>
    <row r="323" spans="1:1" ht="15" customHeight="1" x14ac:dyDescent="0.2">
      <c r="A323" s="51"/>
    </row>
    <row r="324" spans="1:1" ht="15" customHeight="1" x14ac:dyDescent="0.2">
      <c r="A324" s="51"/>
    </row>
    <row r="325" spans="1:1" ht="15" customHeight="1" x14ac:dyDescent="0.2">
      <c r="A325" s="51"/>
    </row>
    <row r="326" spans="1:1" ht="15" customHeight="1" x14ac:dyDescent="0.2">
      <c r="A326" s="51"/>
    </row>
    <row r="327" spans="1:1" ht="15" customHeight="1" x14ac:dyDescent="0.2">
      <c r="A327" s="51"/>
    </row>
    <row r="328" spans="1:1" ht="15" customHeight="1" x14ac:dyDescent="0.2">
      <c r="A328" s="51"/>
    </row>
    <row r="329" spans="1:1" ht="15" customHeight="1" x14ac:dyDescent="0.2">
      <c r="A329" s="51"/>
    </row>
    <row r="330" spans="1:1" ht="15" customHeight="1" x14ac:dyDescent="0.2">
      <c r="A330" s="51"/>
    </row>
    <row r="331" spans="1:1" ht="15" customHeight="1" x14ac:dyDescent="0.2">
      <c r="A331" s="51"/>
    </row>
    <row r="332" spans="1:1" ht="15" customHeight="1" x14ac:dyDescent="0.2">
      <c r="A332" s="51"/>
    </row>
    <row r="333" spans="1:1" ht="15" customHeight="1" x14ac:dyDescent="0.2">
      <c r="A333" s="51"/>
    </row>
    <row r="334" spans="1:1" ht="15" customHeight="1" x14ac:dyDescent="0.2">
      <c r="A334" s="51"/>
    </row>
    <row r="335" spans="1:1" ht="15" customHeight="1" x14ac:dyDescent="0.2">
      <c r="A335" s="51"/>
    </row>
    <row r="336" spans="1:1" ht="15" customHeight="1" x14ac:dyDescent="0.2">
      <c r="A336" s="51"/>
    </row>
    <row r="337" spans="1:5" ht="15" customHeight="1" x14ac:dyDescent="0.2">
      <c r="A337" s="51"/>
    </row>
    <row r="338" spans="1:5" ht="15" customHeight="1" x14ac:dyDescent="0.2">
      <c r="A338" s="51"/>
    </row>
    <row r="339" spans="1:5" ht="15" customHeight="1" x14ac:dyDescent="0.2">
      <c r="A339" s="51"/>
    </row>
    <row r="340" spans="1:5" ht="15" customHeight="1" x14ac:dyDescent="0.2">
      <c r="A340" s="51"/>
    </row>
    <row r="341" spans="1:5" ht="15" customHeight="1" x14ac:dyDescent="0.2">
      <c r="A341" s="75"/>
      <c r="B341" s="76"/>
      <c r="C341" s="76"/>
      <c r="D341" s="76"/>
      <c r="E341" s="77"/>
    </row>
  </sheetData>
  <mergeCells count="5">
    <mergeCell ref="A59:D59"/>
    <mergeCell ref="A129:D129"/>
    <mergeCell ref="A183:D183"/>
    <mergeCell ref="A121:D121"/>
    <mergeCell ref="A66:D66"/>
  </mergeCells>
  <phoneticPr fontId="0" type="noConversion"/>
  <pageMargins left="0.86614173228346458" right="0.15748031496062992" top="1.1417322834645669" bottom="0.51181102362204722" header="0.51181102362204722" footer="0.51181102362204722"/>
  <pageSetup paperSize="9" scale="80" firstPageNumber="35" fitToHeight="2" orientation="portrait" useFirstPageNumber="1" r:id="rId1"/>
  <headerFooter alignWithMargins="0">
    <oddHeader xml:space="preserve">&amp;L&amp;"Arial Narrow,Regular"&amp;8Compiled for:
Capricorn District Municipality
&amp;"Arial Narrow,Bold"Taaibocshgroet Water Supply in Blouberg Local Municipality&amp;R&amp;"Arial Narrow,Regular"&amp;8Compiled by:
Maloka Mosomo JV </oddHeader>
    <oddFooter>&amp;L&amp;9
&amp;C&amp;8 C&amp;P of C100&amp;R&amp;8C2.2
Bils of quantities</oddFooter>
  </headerFooter>
  <rowBreaks count="2" manualBreakCount="2">
    <brk id="59" max="16383" man="1"/>
    <brk id="12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7"/>
  <sheetViews>
    <sheetView topLeftCell="A214" zoomScaleNormal="100" zoomScaleSheetLayoutView="85" workbookViewId="0">
      <selection activeCell="D45" sqref="D45"/>
    </sheetView>
  </sheetViews>
  <sheetFormatPr defaultColWidth="9.7109375" defaultRowHeight="15" customHeight="1" x14ac:dyDescent="0.2"/>
  <cols>
    <col min="1" max="1" width="6.42578125" style="2" customWidth="1"/>
    <col min="2" max="2" width="9.85546875" style="2" customWidth="1"/>
    <col min="3" max="3" width="4.7109375" style="2" customWidth="1"/>
    <col min="4" max="4" width="45.28515625" style="2" customWidth="1"/>
    <col min="5" max="5" width="7.5703125" style="2" customWidth="1"/>
    <col min="6" max="6" width="11.85546875" style="2" customWidth="1"/>
    <col min="7" max="7" width="12.140625" style="4" customWidth="1"/>
    <col min="8" max="8" width="17.85546875" style="91" customWidth="1"/>
    <col min="9" max="9" width="14" style="2" hidden="1" customWidth="1"/>
    <col min="10" max="10" width="14.42578125" style="228" hidden="1" customWidth="1"/>
    <col min="11" max="11" width="20.28515625" style="2" hidden="1" customWidth="1"/>
    <col min="12" max="12" width="14.42578125" style="2" hidden="1" customWidth="1"/>
    <col min="13" max="13" width="14.140625" style="2" hidden="1" customWidth="1"/>
    <col min="14" max="14" width="10" style="2" hidden="1" customWidth="1"/>
    <col min="15" max="15" width="10.140625" style="2" hidden="1" customWidth="1"/>
    <col min="16" max="16384" width="9.7109375" style="2"/>
  </cols>
  <sheetData>
    <row r="1" spans="1:15" ht="15" customHeight="1" x14ac:dyDescent="0.2">
      <c r="A1" s="1" t="str">
        <f>'P&amp;G'!A1</f>
        <v>Capricon District Municipality</v>
      </c>
      <c r="B1" s="1"/>
      <c r="G1" s="81"/>
      <c r="H1" s="2"/>
    </row>
    <row r="2" spans="1:15" ht="15" customHeight="1" x14ac:dyDescent="0.2">
      <c r="A2" s="1" t="str">
        <f>'P&amp;G'!A2</f>
        <v>KROMHOEK (MAKGATHO) DEVREDE TAAIBOSCH NEW STANDS (CONTRACT B) WATER SUPPLY</v>
      </c>
      <c r="B2" s="1"/>
      <c r="H2" s="2"/>
    </row>
    <row r="3" spans="1:15" ht="15" customHeight="1" x14ac:dyDescent="0.2">
      <c r="A3" s="1" t="s">
        <v>330</v>
      </c>
      <c r="B3" s="1"/>
      <c r="C3" s="1"/>
      <c r="H3" s="2"/>
      <c r="K3" s="2" t="s">
        <v>428</v>
      </c>
      <c r="L3" s="2" t="s">
        <v>429</v>
      </c>
      <c r="M3" s="2" t="s">
        <v>430</v>
      </c>
    </row>
    <row r="4" spans="1:15" ht="15" customHeight="1" x14ac:dyDescent="0.2">
      <c r="A4" s="1"/>
      <c r="B4" s="1"/>
      <c r="F4" s="482"/>
      <c r="G4" s="482"/>
      <c r="H4" s="482"/>
      <c r="K4" s="2">
        <v>75</v>
      </c>
      <c r="L4" s="190">
        <v>48.44</v>
      </c>
      <c r="M4" s="190">
        <v>14786</v>
      </c>
      <c r="N4" s="190">
        <f>M4</f>
        <v>14786</v>
      </c>
      <c r="O4" s="190"/>
    </row>
    <row r="5" spans="1:15" ht="15" customHeight="1" x14ac:dyDescent="0.2">
      <c r="A5" s="7" t="s">
        <v>1</v>
      </c>
      <c r="B5" s="8" t="s">
        <v>2</v>
      </c>
      <c r="C5" s="9" t="s">
        <v>3</v>
      </c>
      <c r="D5" s="10"/>
      <c r="E5" s="11" t="s">
        <v>4</v>
      </c>
      <c r="F5" s="12" t="s">
        <v>120</v>
      </c>
      <c r="G5" s="13" t="s">
        <v>5</v>
      </c>
      <c r="H5" s="82" t="s">
        <v>6</v>
      </c>
      <c r="K5" s="2">
        <v>90</v>
      </c>
      <c r="L5" s="190">
        <v>30.03</v>
      </c>
      <c r="M5" s="190">
        <v>20420.09</v>
      </c>
      <c r="N5" s="190">
        <f>M5-15000</f>
        <v>5420.09</v>
      </c>
      <c r="O5" s="190"/>
    </row>
    <row r="6" spans="1:15" ht="15" customHeight="1" x14ac:dyDescent="0.2">
      <c r="A6" s="15" t="s">
        <v>7</v>
      </c>
      <c r="B6" s="16" t="s">
        <v>70</v>
      </c>
      <c r="C6" s="17"/>
      <c r="D6" s="18"/>
      <c r="E6" s="18"/>
      <c r="F6" s="103"/>
      <c r="G6" s="104"/>
      <c r="H6" s="105"/>
      <c r="K6" s="2">
        <v>110</v>
      </c>
      <c r="L6" s="190">
        <v>148.47999999999999</v>
      </c>
      <c r="M6" s="190">
        <v>7938.62</v>
      </c>
      <c r="N6" s="190">
        <f>M6-1798</f>
        <v>6140.62</v>
      </c>
      <c r="O6" s="190"/>
    </row>
    <row r="7" spans="1:15" ht="15" customHeight="1" x14ac:dyDescent="0.2">
      <c r="A7" s="21"/>
      <c r="B7" s="22"/>
      <c r="C7" s="23"/>
      <c r="D7" s="24"/>
      <c r="F7" s="106"/>
      <c r="G7" s="99"/>
      <c r="H7" s="107"/>
      <c r="K7" s="2">
        <v>160</v>
      </c>
      <c r="L7" s="190">
        <v>0</v>
      </c>
      <c r="M7" s="190">
        <v>6141.75</v>
      </c>
      <c r="N7" s="190">
        <f>M7-2800</f>
        <v>3341.75</v>
      </c>
      <c r="O7" s="190"/>
    </row>
    <row r="8" spans="1:15" ht="15" customHeight="1" x14ac:dyDescent="0.2">
      <c r="A8" s="27" t="s">
        <v>195</v>
      </c>
      <c r="B8" s="32" t="s">
        <v>16</v>
      </c>
      <c r="C8" s="1" t="s">
        <v>8</v>
      </c>
      <c r="D8" s="24"/>
      <c r="E8" s="69"/>
      <c r="F8" s="52"/>
      <c r="G8" s="95"/>
      <c r="H8" s="83"/>
      <c r="K8" s="2">
        <v>200</v>
      </c>
      <c r="L8" s="190">
        <v>0</v>
      </c>
      <c r="M8" s="190">
        <v>3358.77</v>
      </c>
      <c r="N8" s="190">
        <f t="shared" ref="N8:N9" si="0">M8</f>
        <v>3358.77</v>
      </c>
      <c r="O8" s="190"/>
    </row>
    <row r="9" spans="1:15" ht="15" customHeight="1" x14ac:dyDescent="0.2">
      <c r="A9" s="31" t="s">
        <v>196</v>
      </c>
      <c r="B9" s="32" t="s">
        <v>17</v>
      </c>
      <c r="C9" s="2" t="s">
        <v>18</v>
      </c>
      <c r="D9" s="24" t="s">
        <v>19</v>
      </c>
      <c r="E9" s="69"/>
      <c r="F9" s="108"/>
      <c r="G9" s="95"/>
      <c r="H9" s="83"/>
      <c r="K9" s="2">
        <v>250</v>
      </c>
      <c r="M9" s="2">
        <v>77.540000000000006</v>
      </c>
      <c r="N9" s="190">
        <f t="shared" si="0"/>
        <v>77.540000000000006</v>
      </c>
    </row>
    <row r="10" spans="1:15" ht="15" customHeight="1" x14ac:dyDescent="0.2">
      <c r="A10" s="31"/>
      <c r="B10" s="32"/>
      <c r="D10" s="24" t="s">
        <v>20</v>
      </c>
      <c r="E10" s="69" t="s">
        <v>13</v>
      </c>
      <c r="F10" s="182">
        <f>CEILING((O10*0.7),5)</f>
        <v>23295</v>
      </c>
      <c r="G10" s="95"/>
      <c r="H10" s="30"/>
      <c r="K10" s="2" t="s">
        <v>431</v>
      </c>
      <c r="L10" s="190">
        <f>SUM(L4:L8)</f>
        <v>226.95</v>
      </c>
      <c r="M10" s="190">
        <f>SUM(M4:M8)</f>
        <v>52645.229999999996</v>
      </c>
      <c r="N10" s="190">
        <f>SUM(N4:N8)</f>
        <v>33047.229999999996</v>
      </c>
      <c r="O10" s="190">
        <f>L10+N10</f>
        <v>33274.179999999993</v>
      </c>
    </row>
    <row r="11" spans="1:15" ht="15" customHeight="1" x14ac:dyDescent="0.2">
      <c r="A11" s="31"/>
      <c r="B11" s="32"/>
      <c r="C11" s="23"/>
      <c r="D11" s="24"/>
      <c r="E11" s="69"/>
      <c r="F11" s="95"/>
      <c r="G11" s="95"/>
      <c r="H11" s="83"/>
    </row>
    <row r="12" spans="1:15" ht="15" customHeight="1" x14ac:dyDescent="0.2">
      <c r="A12" s="31"/>
      <c r="B12" s="32"/>
      <c r="C12" s="57" t="s">
        <v>25</v>
      </c>
      <c r="D12" s="126" t="s">
        <v>191</v>
      </c>
      <c r="E12" s="125" t="s">
        <v>32</v>
      </c>
      <c r="F12" s="182">
        <v>10</v>
      </c>
      <c r="G12" s="95"/>
      <c r="H12" s="30"/>
      <c r="K12" s="2" t="s">
        <v>427</v>
      </c>
    </row>
    <row r="13" spans="1:15" ht="15" customHeight="1" x14ac:dyDescent="0.2">
      <c r="A13" s="31"/>
      <c r="B13" s="32"/>
      <c r="C13" s="23"/>
      <c r="D13" s="24"/>
      <c r="E13" s="69"/>
      <c r="F13" s="95"/>
      <c r="G13" s="95"/>
      <c r="H13" s="83"/>
      <c r="K13" s="2" t="s">
        <v>428</v>
      </c>
      <c r="L13" s="2" t="s">
        <v>429</v>
      </c>
      <c r="M13" s="2" t="s">
        <v>430</v>
      </c>
    </row>
    <row r="14" spans="1:15" ht="15" customHeight="1" x14ac:dyDescent="0.2">
      <c r="A14" s="27" t="s">
        <v>197</v>
      </c>
      <c r="B14" s="32" t="s">
        <v>21</v>
      </c>
      <c r="C14" s="1" t="s">
        <v>10</v>
      </c>
      <c r="D14" s="24"/>
      <c r="E14" s="69"/>
      <c r="F14" s="95"/>
      <c r="G14" s="95"/>
      <c r="H14" s="83"/>
      <c r="K14" s="2">
        <v>75</v>
      </c>
      <c r="L14" s="190">
        <v>74.260000000000005</v>
      </c>
      <c r="M14" s="190">
        <v>14711.74</v>
      </c>
      <c r="N14" s="74">
        <f>N4/M4</f>
        <v>1</v>
      </c>
      <c r="O14" s="387">
        <f>M14*N14</f>
        <v>14711.74</v>
      </c>
    </row>
    <row r="15" spans="1:15" ht="15" customHeight="1" x14ac:dyDescent="0.2">
      <c r="A15" s="31" t="s">
        <v>198</v>
      </c>
      <c r="B15" s="32" t="s">
        <v>481</v>
      </c>
      <c r="C15" s="2" t="s">
        <v>219</v>
      </c>
      <c r="D15" s="24"/>
      <c r="E15" s="69"/>
      <c r="F15" s="95"/>
      <c r="G15" s="95"/>
      <c r="H15" s="83"/>
      <c r="K15" s="2">
        <v>90</v>
      </c>
      <c r="L15" s="190">
        <v>65.53</v>
      </c>
      <c r="M15" s="190">
        <v>20354.560000000001</v>
      </c>
      <c r="N15" s="74">
        <f t="shared" ref="N15:N19" si="1">N5/M5</f>
        <v>0.26542929046835739</v>
      </c>
      <c r="O15" s="387">
        <f t="shared" ref="O15:O19" si="2">M15*N15</f>
        <v>5402.6964185956094</v>
      </c>
    </row>
    <row r="16" spans="1:15" ht="15" customHeight="1" x14ac:dyDescent="0.2">
      <c r="A16" s="31"/>
      <c r="B16" s="32"/>
      <c r="C16" s="2" t="s">
        <v>22</v>
      </c>
      <c r="D16" s="24"/>
      <c r="E16" s="69"/>
      <c r="F16" s="95"/>
      <c r="G16" s="95"/>
      <c r="H16" s="83"/>
      <c r="K16" s="2">
        <v>110</v>
      </c>
      <c r="L16" s="190">
        <v>22.67</v>
      </c>
      <c r="M16" s="190">
        <v>7915.95</v>
      </c>
      <c r="N16" s="74">
        <f t="shared" si="1"/>
        <v>0.7735122729139321</v>
      </c>
      <c r="O16" s="387">
        <f t="shared" si="2"/>
        <v>6123.0844767730405</v>
      </c>
    </row>
    <row r="17" spans="1:16" ht="15" customHeight="1" x14ac:dyDescent="0.2">
      <c r="A17" s="31"/>
      <c r="B17" s="32"/>
      <c r="C17" s="2" t="s">
        <v>23</v>
      </c>
      <c r="D17" s="24"/>
      <c r="E17" s="69"/>
      <c r="F17" s="95"/>
      <c r="G17" s="95"/>
      <c r="H17" s="83"/>
      <c r="K17" s="2">
        <v>160</v>
      </c>
      <c r="L17" s="190">
        <v>1.73</v>
      </c>
      <c r="M17" s="190">
        <v>6140.02</v>
      </c>
      <c r="N17" s="74">
        <f t="shared" si="1"/>
        <v>0.54410387918752801</v>
      </c>
      <c r="O17" s="387">
        <f t="shared" si="2"/>
        <v>3340.8087002890061</v>
      </c>
    </row>
    <row r="18" spans="1:16" ht="15" customHeight="1" x14ac:dyDescent="0.2">
      <c r="A18" s="31"/>
      <c r="B18" s="32"/>
      <c r="C18" s="2" t="s">
        <v>18</v>
      </c>
      <c r="D18" s="24" t="s">
        <v>24</v>
      </c>
      <c r="E18" s="69" t="s">
        <v>13</v>
      </c>
      <c r="F18" s="182">
        <f>CEILING(O10,5)</f>
        <v>33275</v>
      </c>
      <c r="G18" s="95"/>
      <c r="H18" s="30"/>
      <c r="K18" s="2">
        <v>200</v>
      </c>
      <c r="L18" s="190">
        <v>0.74</v>
      </c>
      <c r="M18" s="190">
        <v>3358.03</v>
      </c>
      <c r="N18" s="74">
        <f t="shared" si="1"/>
        <v>1</v>
      </c>
      <c r="O18" s="387">
        <f t="shared" si="2"/>
        <v>3358.03</v>
      </c>
      <c r="P18" s="388"/>
    </row>
    <row r="19" spans="1:16" ht="15" customHeight="1" x14ac:dyDescent="0.2">
      <c r="A19" s="31"/>
      <c r="B19" s="32"/>
      <c r="D19" s="24"/>
      <c r="E19" s="69"/>
      <c r="F19" s="95"/>
      <c r="G19" s="95"/>
      <c r="H19" s="83"/>
      <c r="K19" s="2">
        <v>250</v>
      </c>
      <c r="L19" s="2">
        <v>0</v>
      </c>
      <c r="M19" s="2">
        <v>77.540000000000006</v>
      </c>
      <c r="N19" s="74">
        <f t="shared" si="1"/>
        <v>1</v>
      </c>
      <c r="O19" s="387">
        <f t="shared" si="2"/>
        <v>77.540000000000006</v>
      </c>
    </row>
    <row r="20" spans="1:16" ht="15" customHeight="1" x14ac:dyDescent="0.2">
      <c r="A20" s="31" t="s">
        <v>199</v>
      </c>
      <c r="B20" s="32" t="s">
        <v>26</v>
      </c>
      <c r="C20" s="84" t="s">
        <v>168</v>
      </c>
      <c r="D20" s="24"/>
      <c r="E20" s="69"/>
      <c r="F20" s="95"/>
      <c r="G20" s="95"/>
      <c r="H20" s="83"/>
      <c r="K20" s="2" t="s">
        <v>431</v>
      </c>
      <c r="L20" s="190">
        <f>SUM(L14:L19)</f>
        <v>164.93000000000004</v>
      </c>
      <c r="M20" s="190">
        <f>SUM(M14:M19)</f>
        <v>52557.840000000004</v>
      </c>
      <c r="N20" s="192">
        <f>AVERAGE(N14:N19)</f>
        <v>0.76384090709496955</v>
      </c>
      <c r="O20" s="190">
        <f>CEILING(SUM(O14:O19),5)</f>
        <v>33015</v>
      </c>
    </row>
    <row r="21" spans="1:16" ht="15" customHeight="1" x14ac:dyDescent="0.2">
      <c r="A21" s="31"/>
      <c r="B21" s="32"/>
      <c r="C21" s="2" t="s">
        <v>18</v>
      </c>
      <c r="D21" s="24" t="s">
        <v>627</v>
      </c>
      <c r="E21" s="69" t="s">
        <v>11</v>
      </c>
      <c r="F21" s="182">
        <f>CEILING(0.15*O26,5)</f>
        <v>4675</v>
      </c>
      <c r="G21" s="95"/>
      <c r="H21" s="30"/>
    </row>
    <row r="22" spans="1:16" ht="15" customHeight="1" x14ac:dyDescent="0.2">
      <c r="A22" s="31"/>
      <c r="B22" s="32"/>
      <c r="D22" s="24"/>
      <c r="E22" s="69"/>
      <c r="F22" s="182"/>
      <c r="G22" s="95"/>
      <c r="H22" s="83"/>
      <c r="K22" s="2" t="s">
        <v>433</v>
      </c>
    </row>
    <row r="23" spans="1:16" ht="15" customHeight="1" x14ac:dyDescent="0.2">
      <c r="A23" s="31"/>
      <c r="B23" s="32"/>
      <c r="C23" s="2" t="s">
        <v>25</v>
      </c>
      <c r="D23" s="24" t="s">
        <v>628</v>
      </c>
      <c r="E23" s="69" t="s">
        <v>11</v>
      </c>
      <c r="F23" s="182">
        <f>CEILING(0.1*O26,5)</f>
        <v>3115</v>
      </c>
      <c r="G23" s="95"/>
      <c r="H23" s="30"/>
      <c r="I23" s="71"/>
      <c r="K23" s="2" t="s">
        <v>434</v>
      </c>
      <c r="L23" s="2" t="s">
        <v>435</v>
      </c>
      <c r="M23" s="2" t="s">
        <v>436</v>
      </c>
      <c r="N23" s="2" t="s">
        <v>437</v>
      </c>
    </row>
    <row r="24" spans="1:16" ht="15" customHeight="1" x14ac:dyDescent="0.2">
      <c r="A24" s="31"/>
      <c r="B24" s="32"/>
      <c r="D24" s="24"/>
      <c r="E24" s="69"/>
      <c r="F24" s="182"/>
      <c r="G24" s="95"/>
      <c r="H24" s="83"/>
      <c r="K24" s="2" t="s">
        <v>432</v>
      </c>
      <c r="L24" s="190">
        <v>10859.36</v>
      </c>
      <c r="M24" s="190">
        <v>7425.5</v>
      </c>
      <c r="N24" s="190">
        <v>22483.41</v>
      </c>
      <c r="O24" s="190">
        <f>CEILING(SUM(L24:N24),5)</f>
        <v>40770</v>
      </c>
    </row>
    <row r="25" spans="1:16" ht="15" customHeight="1" x14ac:dyDescent="0.2">
      <c r="A25" s="31" t="s">
        <v>200</v>
      </c>
      <c r="B25" s="32" t="s">
        <v>482</v>
      </c>
      <c r="C25" s="2" t="s">
        <v>28</v>
      </c>
      <c r="D25" s="24"/>
      <c r="E25" s="69"/>
      <c r="F25" s="182"/>
      <c r="G25" s="95"/>
      <c r="H25" s="83"/>
      <c r="L25" s="190">
        <f>CEILING(N20*L24,5)</f>
        <v>8295</v>
      </c>
      <c r="M25" s="190">
        <f>CEILING(N20*M24,5)</f>
        <v>5675</v>
      </c>
      <c r="N25" s="190">
        <f>CEILING(N20*N24,5)</f>
        <v>17175</v>
      </c>
      <c r="O25" s="190">
        <f>CEILING(N20*O24,5)</f>
        <v>31145</v>
      </c>
    </row>
    <row r="26" spans="1:16" ht="15" customHeight="1" x14ac:dyDescent="0.2">
      <c r="A26" s="31"/>
      <c r="B26" s="32"/>
      <c r="C26" s="2" t="s">
        <v>629</v>
      </c>
      <c r="D26" s="24"/>
      <c r="E26" s="69" t="s">
        <v>11</v>
      </c>
      <c r="F26" s="182">
        <v>500</v>
      </c>
      <c r="G26" s="95"/>
      <c r="H26" s="30"/>
      <c r="O26" s="191">
        <f>SUM(L25:N25)</f>
        <v>31145</v>
      </c>
    </row>
    <row r="27" spans="1:16" ht="15" customHeight="1" x14ac:dyDescent="0.2">
      <c r="A27" s="31"/>
      <c r="B27" s="32"/>
      <c r="D27" s="24"/>
      <c r="E27" s="69"/>
      <c r="F27" s="182"/>
      <c r="G27" s="95"/>
      <c r="H27" s="83"/>
    </row>
    <row r="28" spans="1:16" ht="15" customHeight="1" x14ac:dyDescent="0.2">
      <c r="A28" s="31" t="s">
        <v>201</v>
      </c>
      <c r="B28" s="32" t="s">
        <v>483</v>
      </c>
      <c r="C28" s="2" t="s">
        <v>29</v>
      </c>
      <c r="D28" s="24"/>
      <c r="E28" s="69"/>
      <c r="F28" s="182"/>
      <c r="G28" s="95"/>
      <c r="H28" s="83"/>
    </row>
    <row r="29" spans="1:16" ht="15" customHeight="1" x14ac:dyDescent="0.2">
      <c r="A29" s="31"/>
      <c r="B29" s="32"/>
      <c r="C29" s="2" t="s">
        <v>630</v>
      </c>
      <c r="D29" s="24"/>
      <c r="E29" s="69" t="s">
        <v>11</v>
      </c>
      <c r="F29" s="182">
        <v>5000</v>
      </c>
      <c r="G29" s="95"/>
      <c r="H29" s="30"/>
    </row>
    <row r="30" spans="1:16" ht="15" customHeight="1" x14ac:dyDescent="0.2">
      <c r="A30" s="31"/>
      <c r="B30" s="32"/>
      <c r="D30" s="24"/>
      <c r="E30" s="69"/>
      <c r="F30" s="182"/>
      <c r="G30" s="95"/>
      <c r="H30" s="83"/>
    </row>
    <row r="31" spans="1:16" ht="15" customHeight="1" x14ac:dyDescent="0.2">
      <c r="A31" s="31" t="s">
        <v>202</v>
      </c>
      <c r="B31" s="32" t="s">
        <v>484</v>
      </c>
      <c r="C31" s="2" t="s">
        <v>30</v>
      </c>
      <c r="D31" s="24"/>
      <c r="E31" s="69"/>
      <c r="F31" s="182"/>
      <c r="G31" s="95"/>
      <c r="H31" s="83"/>
    </row>
    <row r="32" spans="1:16" ht="15" customHeight="1" x14ac:dyDescent="0.2">
      <c r="A32" s="31"/>
      <c r="B32" s="32"/>
      <c r="C32" s="2" t="s">
        <v>31</v>
      </c>
      <c r="D32" s="24"/>
      <c r="E32" s="69" t="s">
        <v>354</v>
      </c>
      <c r="F32" s="182">
        <v>1</v>
      </c>
      <c r="G32" s="95"/>
      <c r="H32" s="30"/>
    </row>
    <row r="33" spans="1:8" ht="15" customHeight="1" x14ac:dyDescent="0.2">
      <c r="A33" s="31"/>
      <c r="B33" s="32"/>
      <c r="D33" s="24"/>
      <c r="E33" s="69"/>
      <c r="F33" s="95"/>
      <c r="G33" s="95"/>
      <c r="H33" s="83"/>
    </row>
    <row r="34" spans="1:8" ht="15" customHeight="1" x14ac:dyDescent="0.2">
      <c r="A34" s="31" t="s">
        <v>507</v>
      </c>
      <c r="B34" s="32" t="s">
        <v>27</v>
      </c>
      <c r="C34" s="2" t="s">
        <v>508</v>
      </c>
      <c r="D34" s="24"/>
      <c r="E34" s="69" t="s">
        <v>11</v>
      </c>
      <c r="F34" s="95">
        <v>1200</v>
      </c>
      <c r="G34" s="95"/>
      <c r="H34" s="83"/>
    </row>
    <row r="35" spans="1:8" ht="15" customHeight="1" x14ac:dyDescent="0.2">
      <c r="A35" s="31"/>
      <c r="B35" s="32"/>
      <c r="D35" s="24"/>
      <c r="E35" s="69"/>
      <c r="F35" s="95"/>
      <c r="G35" s="95"/>
      <c r="H35" s="83"/>
    </row>
    <row r="36" spans="1:8" ht="15" customHeight="1" x14ac:dyDescent="0.2">
      <c r="A36" s="31" t="s">
        <v>203</v>
      </c>
      <c r="B36" s="32" t="s">
        <v>486</v>
      </c>
      <c r="C36" s="84" t="s">
        <v>34</v>
      </c>
      <c r="D36" s="24"/>
      <c r="E36" s="69"/>
      <c r="F36" s="95"/>
      <c r="G36" s="95"/>
      <c r="H36" s="83"/>
    </row>
    <row r="37" spans="1:8" ht="15" customHeight="1" x14ac:dyDescent="0.2">
      <c r="A37" s="31"/>
      <c r="B37" s="32"/>
      <c r="C37" s="2" t="s">
        <v>18</v>
      </c>
      <c r="D37" s="24" t="s">
        <v>631</v>
      </c>
      <c r="E37" s="69" t="s">
        <v>11</v>
      </c>
      <c r="F37" s="182">
        <f>F29*1</f>
        <v>5000</v>
      </c>
      <c r="G37" s="95"/>
      <c r="H37" s="30"/>
    </row>
    <row r="38" spans="1:8" ht="15" customHeight="1" x14ac:dyDescent="0.2">
      <c r="A38" s="31"/>
      <c r="B38" s="32"/>
      <c r="D38" s="24"/>
      <c r="E38" s="69"/>
      <c r="F38" s="95"/>
      <c r="G38" s="95"/>
      <c r="H38" s="83"/>
    </row>
    <row r="39" spans="1:8" ht="15" customHeight="1" x14ac:dyDescent="0.2">
      <c r="A39" s="31"/>
      <c r="B39" s="32"/>
      <c r="C39" s="2" t="s">
        <v>25</v>
      </c>
      <c r="D39" s="24" t="s">
        <v>632</v>
      </c>
      <c r="E39" s="69" t="s">
        <v>35</v>
      </c>
      <c r="F39" s="182">
        <v>12000</v>
      </c>
      <c r="G39" s="95"/>
      <c r="H39" s="30"/>
    </row>
    <row r="40" spans="1:8" ht="15" customHeight="1" x14ac:dyDescent="0.2">
      <c r="A40" s="31"/>
      <c r="B40" s="32"/>
      <c r="D40" s="24"/>
      <c r="E40" s="69"/>
      <c r="F40" s="95"/>
      <c r="G40" s="95"/>
      <c r="H40" s="83"/>
    </row>
    <row r="41" spans="1:8" ht="15" customHeight="1" x14ac:dyDescent="0.2">
      <c r="A41" s="193" t="s">
        <v>204</v>
      </c>
      <c r="B41" s="194" t="s">
        <v>487</v>
      </c>
      <c r="C41" s="195" t="s">
        <v>36</v>
      </c>
      <c r="D41" s="196"/>
      <c r="E41" s="197"/>
      <c r="F41" s="198"/>
      <c r="G41" s="198"/>
      <c r="H41" s="199"/>
    </row>
    <row r="42" spans="1:8" ht="15" customHeight="1" x14ac:dyDescent="0.2">
      <c r="A42" s="193"/>
      <c r="B42" s="194"/>
      <c r="C42" s="200" t="s">
        <v>18</v>
      </c>
      <c r="D42" s="196" t="s">
        <v>61</v>
      </c>
      <c r="E42" s="69" t="s">
        <v>11</v>
      </c>
      <c r="F42" s="203">
        <v>50</v>
      </c>
      <c r="G42" s="198"/>
      <c r="H42" s="201"/>
    </row>
    <row r="43" spans="1:8" ht="15" customHeight="1" x14ac:dyDescent="0.2">
      <c r="A43" s="193"/>
      <c r="B43" s="194"/>
      <c r="C43" s="200"/>
      <c r="D43" s="196"/>
      <c r="E43" s="197"/>
      <c r="F43" s="203"/>
      <c r="G43" s="198"/>
      <c r="H43" s="199"/>
    </row>
    <row r="44" spans="1:8" ht="15" customHeight="1" x14ac:dyDescent="0.2">
      <c r="A44" s="193"/>
      <c r="B44" s="194"/>
      <c r="C44" s="200" t="s">
        <v>25</v>
      </c>
      <c r="D44" s="196" t="s">
        <v>58</v>
      </c>
      <c r="E44" s="197" t="s">
        <v>13</v>
      </c>
      <c r="F44" s="203">
        <v>450</v>
      </c>
      <c r="G44" s="198"/>
      <c r="H44" s="201"/>
    </row>
    <row r="45" spans="1:8" ht="15" customHeight="1" x14ac:dyDescent="0.2">
      <c r="A45" s="193"/>
      <c r="B45" s="194"/>
      <c r="C45" s="200"/>
      <c r="D45" s="196"/>
      <c r="E45" s="197"/>
      <c r="F45" s="203"/>
      <c r="G45" s="198"/>
      <c r="H45" s="199"/>
    </row>
    <row r="46" spans="1:8" ht="15" customHeight="1" x14ac:dyDescent="0.2">
      <c r="A46" s="193"/>
      <c r="B46" s="194"/>
      <c r="C46" s="200" t="s">
        <v>59</v>
      </c>
      <c r="D46" s="196" t="s">
        <v>60</v>
      </c>
      <c r="E46" s="197" t="s">
        <v>337</v>
      </c>
      <c r="F46" s="203">
        <v>50</v>
      </c>
      <c r="G46" s="198"/>
      <c r="H46" s="201"/>
    </row>
    <row r="47" spans="1:8" ht="15" customHeight="1" x14ac:dyDescent="0.2">
      <c r="A47" s="193"/>
      <c r="B47" s="194"/>
      <c r="C47" s="200"/>
      <c r="D47" s="196"/>
      <c r="E47" s="197"/>
      <c r="F47" s="203"/>
      <c r="G47" s="198"/>
      <c r="H47" s="201"/>
    </row>
    <row r="48" spans="1:8" ht="15" customHeight="1" x14ac:dyDescent="0.2">
      <c r="A48" s="193" t="s">
        <v>509</v>
      </c>
      <c r="B48" s="194"/>
      <c r="C48" s="200" t="s">
        <v>510</v>
      </c>
      <c r="D48" s="196"/>
      <c r="E48" s="197"/>
      <c r="F48" s="203"/>
      <c r="G48" s="198"/>
      <c r="H48" s="201"/>
    </row>
    <row r="49" spans="1:8" ht="15" customHeight="1" x14ac:dyDescent="0.2">
      <c r="A49" s="193"/>
      <c r="B49" s="194"/>
      <c r="C49" s="200" t="s">
        <v>18</v>
      </c>
      <c r="D49" s="196" t="s">
        <v>511</v>
      </c>
      <c r="E49" s="197" t="s">
        <v>512</v>
      </c>
      <c r="F49" s="203">
        <v>160</v>
      </c>
      <c r="G49" s="198"/>
      <c r="H49" s="201"/>
    </row>
    <row r="50" spans="1:8" ht="15" customHeight="1" x14ac:dyDescent="0.2">
      <c r="A50" s="193"/>
      <c r="B50" s="194"/>
      <c r="C50" s="200"/>
      <c r="D50" s="196"/>
      <c r="E50" s="197"/>
      <c r="F50" s="203"/>
      <c r="G50" s="198"/>
      <c r="H50" s="201"/>
    </row>
    <row r="51" spans="1:8" ht="15" customHeight="1" x14ac:dyDescent="0.2">
      <c r="A51" s="27" t="s">
        <v>205</v>
      </c>
      <c r="B51" s="47" t="s">
        <v>37</v>
      </c>
      <c r="C51" s="1" t="s">
        <v>38</v>
      </c>
      <c r="D51" s="24"/>
      <c r="E51" s="69"/>
      <c r="F51" s="182"/>
      <c r="G51" s="95"/>
      <c r="H51" s="83"/>
    </row>
    <row r="52" spans="1:8" ht="15" customHeight="1" x14ac:dyDescent="0.2">
      <c r="A52" s="31" t="s">
        <v>206</v>
      </c>
      <c r="B52" s="32" t="s">
        <v>39</v>
      </c>
      <c r="C52" s="84" t="s">
        <v>237</v>
      </c>
      <c r="D52" s="24"/>
      <c r="E52" s="69"/>
      <c r="F52" s="182"/>
      <c r="G52" s="95"/>
      <c r="H52" s="83"/>
    </row>
    <row r="53" spans="1:8" ht="15" customHeight="1" x14ac:dyDescent="0.2">
      <c r="A53" s="31"/>
      <c r="B53" s="32"/>
      <c r="C53" s="2" t="s">
        <v>18</v>
      </c>
      <c r="D53" s="24" t="s">
        <v>529</v>
      </c>
      <c r="E53" s="69" t="s">
        <v>11</v>
      </c>
      <c r="F53" s="182">
        <f>CEILING(F18*0.7*0.18,5)</f>
        <v>4195</v>
      </c>
      <c r="G53" s="95"/>
      <c r="H53" s="30"/>
    </row>
    <row r="54" spans="1:8" ht="15" customHeight="1" x14ac:dyDescent="0.2">
      <c r="A54" s="21"/>
      <c r="B54" s="22"/>
      <c r="D54" s="24"/>
      <c r="E54" s="69"/>
      <c r="F54" s="182"/>
      <c r="G54" s="95"/>
      <c r="H54" s="83"/>
    </row>
    <row r="55" spans="1:8" ht="15" customHeight="1" x14ac:dyDescent="0.2">
      <c r="A55" s="21"/>
      <c r="B55" s="32" t="s">
        <v>40</v>
      </c>
      <c r="C55" s="2" t="s">
        <v>25</v>
      </c>
      <c r="D55" s="24" t="s">
        <v>238</v>
      </c>
      <c r="E55" s="69" t="s">
        <v>11</v>
      </c>
      <c r="F55" s="182">
        <f>CEILING(F18*0.7*0.38,5)</f>
        <v>8855</v>
      </c>
      <c r="G55" s="95"/>
      <c r="H55" s="30"/>
    </row>
    <row r="56" spans="1:8" ht="15" customHeight="1" x14ac:dyDescent="0.2">
      <c r="A56" s="21"/>
      <c r="B56" s="32"/>
      <c r="D56" s="24"/>
      <c r="E56" s="69"/>
      <c r="F56" s="182"/>
      <c r="G56" s="95"/>
      <c r="H56" s="30"/>
    </row>
    <row r="57" spans="1:8" ht="15" customHeight="1" x14ac:dyDescent="0.2">
      <c r="A57" s="102"/>
      <c r="B57" s="66"/>
      <c r="D57" s="24"/>
      <c r="E57" s="34"/>
      <c r="F57" s="202"/>
      <c r="G57" s="55"/>
      <c r="H57" s="30"/>
    </row>
    <row r="58" spans="1:8" ht="15" customHeight="1" x14ac:dyDescent="0.2">
      <c r="A58" s="96"/>
      <c r="B58" s="66"/>
      <c r="D58" s="24"/>
      <c r="E58" s="34"/>
      <c r="F58" s="55"/>
      <c r="G58" s="55"/>
      <c r="H58" s="112"/>
    </row>
    <row r="59" spans="1:8" ht="15" customHeight="1" x14ac:dyDescent="0.2">
      <c r="A59" s="85"/>
      <c r="B59" s="86"/>
      <c r="C59" s="76"/>
      <c r="D59" s="87"/>
      <c r="E59" s="109"/>
      <c r="F59" s="98"/>
      <c r="G59" s="98"/>
      <c r="H59" s="88"/>
    </row>
    <row r="60" spans="1:8" ht="15" customHeight="1" x14ac:dyDescent="0.2">
      <c r="A60" s="476" t="s">
        <v>99</v>
      </c>
      <c r="B60" s="477"/>
      <c r="C60" s="477"/>
      <c r="D60" s="477"/>
      <c r="E60" s="477"/>
      <c r="F60" s="145"/>
      <c r="G60" s="40"/>
      <c r="H60" s="89"/>
    </row>
    <row r="61" spans="1:8" ht="15" customHeight="1" x14ac:dyDescent="0.2">
      <c r="A61" s="1" t="str">
        <f>+A$1</f>
        <v>Capricon District Municipality</v>
      </c>
      <c r="B61" s="1"/>
      <c r="G61" s="81"/>
      <c r="H61" s="90"/>
    </row>
    <row r="62" spans="1:8" ht="15" customHeight="1" x14ac:dyDescent="0.2">
      <c r="A62" s="1" t="str">
        <f>+A$2</f>
        <v>KROMHOEK (MAKGATHO) DEVREDE TAAIBOSCH NEW STANDS (CONTRACT B) WATER SUPPLY</v>
      </c>
      <c r="B62" s="1"/>
      <c r="G62" s="81"/>
      <c r="H62" s="90"/>
    </row>
    <row r="63" spans="1:8" ht="15" customHeight="1" x14ac:dyDescent="0.2">
      <c r="A63" s="1" t="str">
        <f>+A$3</f>
        <v xml:space="preserve">SCHEDULE 2  : RETICULATION </v>
      </c>
      <c r="B63" s="1"/>
    </row>
    <row r="64" spans="1:8" ht="15" customHeight="1" x14ac:dyDescent="0.2">
      <c r="A64" s="1"/>
      <c r="B64" s="1"/>
      <c r="F64" s="156"/>
      <c r="G64" s="156"/>
      <c r="H64" s="156"/>
    </row>
    <row r="65" spans="1:13" ht="15" customHeight="1" x14ac:dyDescent="0.2">
      <c r="A65" s="7" t="s">
        <v>1</v>
      </c>
      <c r="B65" s="11" t="s">
        <v>2</v>
      </c>
      <c r="C65" s="9" t="s">
        <v>3</v>
      </c>
      <c r="D65" s="10"/>
      <c r="E65" s="11" t="s">
        <v>4</v>
      </c>
      <c r="F65" s="11" t="s">
        <v>120</v>
      </c>
      <c r="G65" s="179" t="s">
        <v>5</v>
      </c>
      <c r="H65" s="180" t="s">
        <v>6</v>
      </c>
    </row>
    <row r="66" spans="1:13" ht="15" customHeight="1" x14ac:dyDescent="0.2">
      <c r="A66" s="15" t="s">
        <v>7</v>
      </c>
      <c r="B66" s="92" t="s">
        <v>70</v>
      </c>
      <c r="C66" s="17"/>
      <c r="D66" s="18"/>
      <c r="E66" s="18"/>
      <c r="F66" s="18"/>
      <c r="G66" s="20"/>
      <c r="H66" s="110"/>
    </row>
    <row r="67" spans="1:13" ht="15" customHeight="1" x14ac:dyDescent="0.2">
      <c r="A67" s="478" t="s">
        <v>122</v>
      </c>
      <c r="B67" s="479"/>
      <c r="C67" s="479"/>
      <c r="D67" s="479"/>
      <c r="E67" s="479"/>
      <c r="F67" s="144"/>
      <c r="G67" s="111"/>
      <c r="H67" s="89"/>
    </row>
    <row r="68" spans="1:13" ht="15" customHeight="1" x14ac:dyDescent="0.2">
      <c r="A68" s="115" t="s">
        <v>207</v>
      </c>
      <c r="B68" s="113" t="s">
        <v>534</v>
      </c>
      <c r="C68" s="1" t="s">
        <v>41</v>
      </c>
      <c r="D68" s="24"/>
      <c r="E68" s="34"/>
      <c r="F68" s="55"/>
      <c r="G68" s="55"/>
      <c r="H68" s="112"/>
    </row>
    <row r="69" spans="1:13" ht="15" customHeight="1" x14ac:dyDescent="0.2">
      <c r="A69" s="96" t="s">
        <v>208</v>
      </c>
      <c r="B69" s="66" t="s">
        <v>42</v>
      </c>
      <c r="C69" s="2" t="s">
        <v>43</v>
      </c>
      <c r="D69" s="24"/>
      <c r="E69" s="34"/>
      <c r="F69" s="55"/>
      <c r="G69" s="55"/>
      <c r="H69" s="112"/>
    </row>
    <row r="70" spans="1:13" ht="15" customHeight="1" x14ac:dyDescent="0.2">
      <c r="A70" s="96" t="s">
        <v>9</v>
      </c>
      <c r="B70" s="66"/>
      <c r="C70" s="2" t="s">
        <v>44</v>
      </c>
      <c r="D70" s="24"/>
      <c r="E70" s="34"/>
      <c r="F70" s="55"/>
      <c r="G70" s="55"/>
      <c r="H70" s="112"/>
    </row>
    <row r="71" spans="1:13" ht="15" customHeight="1" x14ac:dyDescent="0.2">
      <c r="A71" s="96"/>
      <c r="B71" s="66"/>
      <c r="C71" s="2" t="s">
        <v>45</v>
      </c>
      <c r="D71" s="24"/>
      <c r="E71" s="34"/>
      <c r="F71" s="55"/>
      <c r="G71" s="55"/>
      <c r="H71" s="112"/>
    </row>
    <row r="72" spans="1:13" ht="15" customHeight="1" x14ac:dyDescent="0.2">
      <c r="A72" s="96"/>
      <c r="B72" s="66"/>
      <c r="C72" s="2" t="s">
        <v>46</v>
      </c>
      <c r="D72" s="24"/>
      <c r="E72" s="34"/>
      <c r="F72" s="55"/>
      <c r="G72" s="55"/>
      <c r="H72" s="112"/>
      <c r="J72" s="228" t="s">
        <v>444</v>
      </c>
    </row>
    <row r="73" spans="1:13" ht="15" customHeight="1" x14ac:dyDescent="0.2">
      <c r="A73" s="96"/>
      <c r="B73" s="66"/>
      <c r="C73" s="2" t="s">
        <v>18</v>
      </c>
      <c r="D73" s="24" t="s">
        <v>220</v>
      </c>
      <c r="E73" s="34" t="s">
        <v>13</v>
      </c>
      <c r="F73" s="202">
        <v>14800</v>
      </c>
      <c r="G73" s="229"/>
      <c r="H73" s="30"/>
      <c r="J73" s="228">
        <v>467</v>
      </c>
      <c r="K73" s="228">
        <f>J73/6</f>
        <v>77.833333333333329</v>
      </c>
      <c r="L73" s="2">
        <v>14000</v>
      </c>
      <c r="M73" s="386"/>
    </row>
    <row r="74" spans="1:13" ht="15" customHeight="1" x14ac:dyDescent="0.2">
      <c r="A74" s="96"/>
      <c r="B74" s="66"/>
      <c r="C74" s="2" t="s">
        <v>25</v>
      </c>
      <c r="D74" s="24" t="s">
        <v>391</v>
      </c>
      <c r="E74" s="34" t="s">
        <v>13</v>
      </c>
      <c r="F74" s="202">
        <v>5500</v>
      </c>
      <c r="G74" s="229"/>
      <c r="H74" s="30"/>
      <c r="J74" s="228">
        <v>653</v>
      </c>
      <c r="K74" s="228">
        <f t="shared" ref="K74:K78" si="3">J74/6</f>
        <v>108.83333333333333</v>
      </c>
      <c r="L74" s="2">
        <v>8000</v>
      </c>
      <c r="M74" s="386"/>
    </row>
    <row r="75" spans="1:13" ht="15" customHeight="1" x14ac:dyDescent="0.2">
      <c r="A75" s="96"/>
      <c r="B75" s="66"/>
      <c r="C75" s="2" t="s">
        <v>47</v>
      </c>
      <c r="D75" s="24" t="s">
        <v>390</v>
      </c>
      <c r="E75" s="34" t="s">
        <v>13</v>
      </c>
      <c r="F75" s="202">
        <v>6200</v>
      </c>
      <c r="G75" s="229"/>
      <c r="H75" s="30"/>
      <c r="J75" s="228">
        <v>790</v>
      </c>
      <c r="K75" s="228">
        <f t="shared" si="3"/>
        <v>131.66666666666666</v>
      </c>
      <c r="L75" s="2">
        <v>5000</v>
      </c>
      <c r="M75" s="386"/>
    </row>
    <row r="76" spans="1:13" ht="15" customHeight="1" x14ac:dyDescent="0.2">
      <c r="A76" s="96"/>
      <c r="B76" s="66"/>
      <c r="C76" s="2" t="s">
        <v>48</v>
      </c>
      <c r="D76" s="24" t="s">
        <v>392</v>
      </c>
      <c r="E76" s="34" t="s">
        <v>13</v>
      </c>
      <c r="F76" s="202">
        <v>3400</v>
      </c>
      <c r="G76" s="229"/>
      <c r="H76" s="30"/>
      <c r="J76" s="228">
        <v>932</v>
      </c>
      <c r="K76" s="228">
        <f t="shared" si="3"/>
        <v>155.33333333333334</v>
      </c>
      <c r="M76" s="386"/>
    </row>
    <row r="77" spans="1:13" ht="15" customHeight="1" x14ac:dyDescent="0.2">
      <c r="A77" s="96"/>
      <c r="B77" s="66"/>
      <c r="C77" s="2" t="s">
        <v>49</v>
      </c>
      <c r="D77" s="24" t="s">
        <v>393</v>
      </c>
      <c r="E77" s="34" t="s">
        <v>13</v>
      </c>
      <c r="F77" s="202">
        <f>3400*0.6</f>
        <v>2040</v>
      </c>
      <c r="G77" s="229"/>
      <c r="H77" s="30"/>
      <c r="I77" s="141"/>
      <c r="J77" s="228">
        <v>1512</v>
      </c>
      <c r="K77" s="228">
        <f t="shared" si="3"/>
        <v>252</v>
      </c>
      <c r="M77" s="386"/>
    </row>
    <row r="78" spans="1:13" ht="15" customHeight="1" x14ac:dyDescent="0.2">
      <c r="A78" s="96"/>
      <c r="B78" s="66"/>
      <c r="C78" s="2" t="s">
        <v>121</v>
      </c>
      <c r="D78" s="24" t="s">
        <v>535</v>
      </c>
      <c r="E78" s="34" t="s">
        <v>13</v>
      </c>
      <c r="F78" s="202">
        <v>90</v>
      </c>
      <c r="G78" s="229"/>
      <c r="H78" s="30"/>
      <c r="I78" s="141"/>
      <c r="J78" s="228">
        <v>2434</v>
      </c>
      <c r="K78" s="228">
        <f t="shared" si="3"/>
        <v>405.66666666666669</v>
      </c>
      <c r="M78" s="386"/>
    </row>
    <row r="79" spans="1:13" ht="15" customHeight="1" x14ac:dyDescent="0.2">
      <c r="A79" s="96"/>
      <c r="B79" s="66"/>
      <c r="D79" s="24"/>
      <c r="E79" s="34"/>
      <c r="F79" s="202"/>
      <c r="G79" s="229"/>
      <c r="H79" s="114"/>
      <c r="I79" s="141"/>
      <c r="K79" s="228"/>
      <c r="M79" s="386"/>
    </row>
    <row r="80" spans="1:13" ht="15" customHeight="1" x14ac:dyDescent="0.2">
      <c r="A80" s="96" t="s">
        <v>209</v>
      </c>
      <c r="B80" s="66"/>
      <c r="C80" s="1" t="s">
        <v>418</v>
      </c>
      <c r="D80" s="24"/>
      <c r="E80" s="34"/>
      <c r="F80" s="55"/>
      <c r="G80" s="186"/>
      <c r="H80" s="112"/>
      <c r="K80" s="386">
        <f>SUM(F73:F78)</f>
        <v>32030</v>
      </c>
      <c r="L80" s="2">
        <f>SUM(L73:L78)</f>
        <v>27000</v>
      </c>
      <c r="M80" s="386">
        <f>K80-L80</f>
        <v>5030</v>
      </c>
    </row>
    <row r="81" spans="1:10" ht="15" customHeight="1" x14ac:dyDescent="0.2">
      <c r="A81" s="96"/>
      <c r="B81" s="66"/>
      <c r="C81" s="38" t="s">
        <v>50</v>
      </c>
      <c r="D81" s="33"/>
      <c r="E81" s="34"/>
      <c r="F81" s="55"/>
      <c r="G81" s="186"/>
      <c r="H81" s="112"/>
      <c r="I81" s="386"/>
    </row>
    <row r="82" spans="1:10" ht="15" customHeight="1" x14ac:dyDescent="0.2">
      <c r="A82" s="96"/>
      <c r="B82" s="66"/>
      <c r="C82" s="38" t="s">
        <v>51</v>
      </c>
      <c r="D82" s="33"/>
      <c r="E82" s="34"/>
      <c r="F82" s="55"/>
      <c r="G82" s="186"/>
      <c r="H82" s="112"/>
    </row>
    <row r="83" spans="1:10" ht="15" customHeight="1" x14ac:dyDescent="0.2">
      <c r="A83" s="96"/>
      <c r="B83" s="66"/>
      <c r="C83" s="38" t="s">
        <v>443</v>
      </c>
      <c r="D83" s="33"/>
      <c r="E83" s="34"/>
      <c r="F83" s="55"/>
      <c r="G83" s="186"/>
      <c r="H83" s="112"/>
    </row>
    <row r="84" spans="1:10" ht="15" customHeight="1" x14ac:dyDescent="0.2">
      <c r="A84" s="96"/>
      <c r="B84" s="31"/>
      <c r="C84" s="38" t="s">
        <v>52</v>
      </c>
      <c r="D84" s="33"/>
      <c r="E84" s="34"/>
      <c r="F84" s="55"/>
      <c r="G84" s="186"/>
      <c r="H84" s="112"/>
    </row>
    <row r="85" spans="1:10" ht="15" customHeight="1" x14ac:dyDescent="0.2">
      <c r="A85" s="96"/>
      <c r="B85" s="31"/>
      <c r="C85" s="93" t="s">
        <v>53</v>
      </c>
      <c r="D85" s="94"/>
      <c r="E85" s="34"/>
      <c r="F85" s="55"/>
      <c r="G85" s="186"/>
      <c r="H85" s="112"/>
    </row>
    <row r="86" spans="1:10" ht="15" customHeight="1" x14ac:dyDescent="0.2">
      <c r="A86" s="96"/>
      <c r="B86" s="31"/>
      <c r="C86" s="120" t="s">
        <v>18</v>
      </c>
      <c r="D86" s="93" t="s">
        <v>229</v>
      </c>
      <c r="E86" s="116"/>
      <c r="F86" s="117"/>
      <c r="G86" s="187"/>
      <c r="H86" s="118"/>
      <c r="J86" s="228" t="s">
        <v>444</v>
      </c>
    </row>
    <row r="87" spans="1:10" ht="15" customHeight="1" x14ac:dyDescent="0.2">
      <c r="A87" s="96"/>
      <c r="B87" s="31"/>
      <c r="C87" s="38" t="s">
        <v>123</v>
      </c>
      <c r="D87" s="39" t="s">
        <v>536</v>
      </c>
      <c r="E87" s="34" t="s">
        <v>337</v>
      </c>
      <c r="F87" s="202">
        <v>2</v>
      </c>
      <c r="G87" s="229"/>
      <c r="H87" s="30"/>
      <c r="J87" s="228">
        <v>1950</v>
      </c>
    </row>
    <row r="88" spans="1:10" ht="15" customHeight="1" x14ac:dyDescent="0.2">
      <c r="A88" s="96"/>
      <c r="B88" s="31"/>
      <c r="C88" s="38" t="s">
        <v>54</v>
      </c>
      <c r="D88" s="39" t="s">
        <v>394</v>
      </c>
      <c r="E88" s="34" t="s">
        <v>337</v>
      </c>
      <c r="F88" s="202">
        <v>3</v>
      </c>
      <c r="G88" s="229"/>
      <c r="H88" s="30"/>
      <c r="J88" s="228">
        <v>1200</v>
      </c>
    </row>
    <row r="89" spans="1:10" ht="15" customHeight="1" x14ac:dyDescent="0.2">
      <c r="A89" s="96"/>
      <c r="B89" s="31"/>
      <c r="C89" s="38" t="s">
        <v>68</v>
      </c>
      <c r="D89" s="39" t="s">
        <v>396</v>
      </c>
      <c r="E89" s="34" t="s">
        <v>337</v>
      </c>
      <c r="F89" s="202">
        <v>1</v>
      </c>
      <c r="G89" s="229"/>
      <c r="H89" s="30"/>
      <c r="J89" s="228">
        <v>1050</v>
      </c>
    </row>
    <row r="90" spans="1:10" ht="15" customHeight="1" x14ac:dyDescent="0.2">
      <c r="A90" s="96"/>
      <c r="B90" s="31"/>
      <c r="C90" s="38" t="s">
        <v>227</v>
      </c>
      <c r="D90" s="39" t="s">
        <v>143</v>
      </c>
      <c r="E90" s="34" t="s">
        <v>337</v>
      </c>
      <c r="F90" s="202">
        <v>12</v>
      </c>
      <c r="G90" s="229"/>
      <c r="H90" s="30"/>
      <c r="J90" s="228">
        <v>1000</v>
      </c>
    </row>
    <row r="91" spans="1:10" ht="15" customHeight="1" x14ac:dyDescent="0.2">
      <c r="A91" s="96"/>
      <c r="B91" s="31"/>
      <c r="C91" s="2" t="s">
        <v>230</v>
      </c>
      <c r="D91" s="39" t="s">
        <v>397</v>
      </c>
      <c r="E91" s="34" t="s">
        <v>337</v>
      </c>
      <c r="F91" s="202">
        <v>15</v>
      </c>
      <c r="G91" s="229"/>
      <c r="H91" s="30"/>
      <c r="J91" s="228">
        <v>690</v>
      </c>
    </row>
    <row r="92" spans="1:10" ht="15" customHeight="1" x14ac:dyDescent="0.2">
      <c r="A92" s="96"/>
      <c r="B92" s="31"/>
      <c r="C92" s="2" t="s">
        <v>231</v>
      </c>
      <c r="D92" s="39" t="s">
        <v>398</v>
      </c>
      <c r="E92" s="34" t="s">
        <v>337</v>
      </c>
      <c r="F92" s="202">
        <v>11</v>
      </c>
      <c r="G92" s="229"/>
      <c r="H92" s="30"/>
      <c r="J92" s="228">
        <v>690</v>
      </c>
    </row>
    <row r="93" spans="1:10" ht="15" customHeight="1" x14ac:dyDescent="0.2">
      <c r="A93" s="96"/>
      <c r="B93" s="31"/>
      <c r="C93" s="2" t="s">
        <v>129</v>
      </c>
      <c r="D93" s="39" t="s">
        <v>395</v>
      </c>
      <c r="E93" s="34" t="s">
        <v>337</v>
      </c>
      <c r="F93" s="202">
        <v>14</v>
      </c>
      <c r="G93" s="229"/>
      <c r="H93" s="30"/>
      <c r="J93" s="228">
        <v>750</v>
      </c>
    </row>
    <row r="94" spans="1:10" ht="15" customHeight="1" x14ac:dyDescent="0.2">
      <c r="A94" s="96"/>
      <c r="B94" s="31"/>
      <c r="C94" s="2" t="s">
        <v>130</v>
      </c>
      <c r="D94" s="39" t="s">
        <v>399</v>
      </c>
      <c r="E94" s="34" t="s">
        <v>337</v>
      </c>
      <c r="F94" s="202">
        <v>11</v>
      </c>
      <c r="G94" s="229"/>
      <c r="H94" s="30"/>
      <c r="J94" s="228">
        <v>620</v>
      </c>
    </row>
    <row r="95" spans="1:10" ht="15" customHeight="1" x14ac:dyDescent="0.2">
      <c r="A95" s="96"/>
      <c r="B95" s="31"/>
      <c r="C95" s="2" t="s">
        <v>138</v>
      </c>
      <c r="D95" s="39" t="s">
        <v>226</v>
      </c>
      <c r="E95" s="34" t="s">
        <v>337</v>
      </c>
      <c r="F95" s="202">
        <v>13</v>
      </c>
      <c r="G95" s="229"/>
      <c r="H95" s="30"/>
      <c r="J95" s="228">
        <v>610</v>
      </c>
    </row>
    <row r="96" spans="1:10" ht="15" customHeight="1" x14ac:dyDescent="0.2">
      <c r="A96" s="96"/>
      <c r="B96" s="31"/>
      <c r="D96" s="39"/>
      <c r="E96" s="34"/>
      <c r="F96" s="55"/>
      <c r="G96" s="229"/>
      <c r="H96" s="30"/>
      <c r="I96" s="71">
        <f>SUM(H87:H95)</f>
        <v>0</v>
      </c>
    </row>
    <row r="97" spans="1:9" ht="15" customHeight="1" x14ac:dyDescent="0.2">
      <c r="A97" s="96"/>
      <c r="B97" s="31"/>
      <c r="C97" s="120" t="s">
        <v>25</v>
      </c>
      <c r="D97" s="93" t="s">
        <v>401</v>
      </c>
      <c r="E97" s="34"/>
      <c r="F97" s="55"/>
      <c r="G97" s="229"/>
      <c r="H97" s="30"/>
    </row>
    <row r="98" spans="1:9" ht="15" customHeight="1" x14ac:dyDescent="0.2">
      <c r="A98" s="96"/>
      <c r="B98" s="31"/>
      <c r="C98" s="38" t="s">
        <v>123</v>
      </c>
      <c r="D98" s="38" t="s">
        <v>402</v>
      </c>
      <c r="E98" s="52" t="s">
        <v>337</v>
      </c>
      <c r="F98" s="182">
        <v>10</v>
      </c>
      <c r="G98" s="198"/>
      <c r="H98" s="30"/>
    </row>
    <row r="99" spans="1:9" ht="15" customHeight="1" x14ac:dyDescent="0.2">
      <c r="A99" s="96"/>
      <c r="B99" s="31"/>
      <c r="C99" s="38" t="s">
        <v>54</v>
      </c>
      <c r="D99" s="38" t="s">
        <v>403</v>
      </c>
      <c r="E99" s="52" t="s">
        <v>337</v>
      </c>
      <c r="F99" s="182">
        <v>4</v>
      </c>
      <c r="G99" s="198"/>
      <c r="H99" s="30"/>
    </row>
    <row r="100" spans="1:9" ht="15" customHeight="1" x14ac:dyDescent="0.2">
      <c r="A100" s="96"/>
      <c r="B100" s="31"/>
      <c r="C100" s="38" t="s">
        <v>221</v>
      </c>
      <c r="D100" s="38" t="s">
        <v>404</v>
      </c>
      <c r="E100" s="52" t="s">
        <v>337</v>
      </c>
      <c r="F100" s="182">
        <v>3</v>
      </c>
      <c r="G100" s="198"/>
      <c r="H100" s="30"/>
    </row>
    <row r="101" spans="1:9" ht="15" customHeight="1" x14ac:dyDescent="0.2">
      <c r="A101" s="96"/>
      <c r="B101" s="31"/>
      <c r="D101" s="39"/>
      <c r="E101" s="34"/>
      <c r="F101" s="202"/>
      <c r="G101" s="229"/>
      <c r="H101" s="30"/>
    </row>
    <row r="102" spans="1:9" ht="15" customHeight="1" x14ac:dyDescent="0.2">
      <c r="A102" s="96"/>
      <c r="B102" s="31"/>
      <c r="C102" s="120" t="s">
        <v>47</v>
      </c>
      <c r="D102" s="93" t="s">
        <v>228</v>
      </c>
      <c r="E102" s="34"/>
      <c r="F102" s="202"/>
      <c r="G102" s="229"/>
      <c r="H102" s="30"/>
    </row>
    <row r="103" spans="1:9" ht="15" customHeight="1" x14ac:dyDescent="0.2">
      <c r="A103" s="96"/>
      <c r="B103" s="31"/>
      <c r="C103" s="38" t="s">
        <v>123</v>
      </c>
      <c r="D103" s="38" t="s">
        <v>537</v>
      </c>
      <c r="E103" s="52" t="s">
        <v>337</v>
      </c>
      <c r="F103" s="182">
        <v>1</v>
      </c>
      <c r="G103" s="198"/>
      <c r="H103" s="30"/>
    </row>
    <row r="104" spans="1:9" ht="15" customHeight="1" x14ac:dyDescent="0.2">
      <c r="A104" s="96"/>
      <c r="B104" s="31"/>
      <c r="C104" s="38" t="s">
        <v>54</v>
      </c>
      <c r="D104" s="38" t="s">
        <v>343</v>
      </c>
      <c r="E104" s="52" t="s">
        <v>337</v>
      </c>
      <c r="F104" s="182">
        <v>3</v>
      </c>
      <c r="G104" s="198"/>
      <c r="H104" s="30"/>
    </row>
    <row r="105" spans="1:9" ht="15" customHeight="1" x14ac:dyDescent="0.2">
      <c r="A105" s="96"/>
      <c r="B105" s="31"/>
      <c r="C105" s="38" t="s">
        <v>68</v>
      </c>
      <c r="D105" s="38" t="s">
        <v>405</v>
      </c>
      <c r="E105" s="52" t="s">
        <v>337</v>
      </c>
      <c r="F105" s="182">
        <v>1</v>
      </c>
      <c r="G105" s="198"/>
      <c r="H105" s="30"/>
    </row>
    <row r="106" spans="1:9" ht="15" customHeight="1" x14ac:dyDescent="0.2">
      <c r="A106" s="96"/>
      <c r="B106" s="31"/>
      <c r="C106" s="38" t="s">
        <v>227</v>
      </c>
      <c r="D106" s="38" t="s">
        <v>406</v>
      </c>
      <c r="E106" s="52" t="s">
        <v>337</v>
      </c>
      <c r="F106" s="182">
        <v>5</v>
      </c>
      <c r="G106" s="198"/>
      <c r="H106" s="30"/>
    </row>
    <row r="107" spans="1:9" ht="15" customHeight="1" x14ac:dyDescent="0.2">
      <c r="A107" s="96"/>
      <c r="B107" s="31"/>
      <c r="C107" s="2" t="s">
        <v>230</v>
      </c>
      <c r="D107" s="38" t="s">
        <v>407</v>
      </c>
      <c r="E107" s="52" t="s">
        <v>337</v>
      </c>
      <c r="F107" s="182">
        <v>2</v>
      </c>
      <c r="G107" s="198"/>
      <c r="H107" s="30"/>
      <c r="I107" s="71">
        <f>SUM(H103:H107)</f>
        <v>0</v>
      </c>
    </row>
    <row r="108" spans="1:9" ht="15" customHeight="1" x14ac:dyDescent="0.2">
      <c r="A108" s="96"/>
      <c r="B108" s="31"/>
      <c r="C108" s="2" t="s">
        <v>230</v>
      </c>
      <c r="D108" s="38" t="s">
        <v>408</v>
      </c>
      <c r="E108" s="52" t="s">
        <v>337</v>
      </c>
      <c r="F108" s="182">
        <v>24</v>
      </c>
      <c r="G108" s="198"/>
      <c r="H108" s="30"/>
      <c r="I108" s="71"/>
    </row>
    <row r="109" spans="1:9" ht="15" customHeight="1" x14ac:dyDescent="0.2">
      <c r="A109" s="96"/>
      <c r="B109" s="31"/>
      <c r="D109" s="38"/>
      <c r="E109" s="52"/>
      <c r="F109" s="95"/>
      <c r="G109" s="198"/>
      <c r="H109" s="30"/>
    </row>
    <row r="110" spans="1:9" ht="15" customHeight="1" x14ac:dyDescent="0.2">
      <c r="A110" s="96"/>
      <c r="B110" s="31"/>
      <c r="C110" s="120" t="s">
        <v>48</v>
      </c>
      <c r="D110" s="120" t="s">
        <v>57</v>
      </c>
      <c r="E110" s="52"/>
      <c r="F110" s="95"/>
      <c r="G110" s="198"/>
      <c r="H110" s="30"/>
    </row>
    <row r="111" spans="1:9" ht="15" customHeight="1" x14ac:dyDescent="0.2">
      <c r="A111" s="96"/>
      <c r="B111" s="31"/>
      <c r="C111" s="38" t="s">
        <v>123</v>
      </c>
      <c r="D111" s="38" t="s">
        <v>186</v>
      </c>
      <c r="E111" s="52" t="s">
        <v>337</v>
      </c>
      <c r="F111" s="182">
        <v>1</v>
      </c>
      <c r="G111" s="198"/>
      <c r="H111" s="30"/>
    </row>
    <row r="112" spans="1:9" ht="15" customHeight="1" x14ac:dyDescent="0.2">
      <c r="A112" s="96"/>
      <c r="B112" s="31"/>
      <c r="C112" s="38" t="s">
        <v>54</v>
      </c>
      <c r="D112" s="38" t="s">
        <v>409</v>
      </c>
      <c r="E112" s="52" t="s">
        <v>337</v>
      </c>
      <c r="F112" s="182">
        <v>7</v>
      </c>
      <c r="G112" s="198"/>
      <c r="H112" s="30"/>
    </row>
    <row r="113" spans="1:9" ht="15" customHeight="1" x14ac:dyDescent="0.2">
      <c r="A113" s="96"/>
      <c r="B113" s="31"/>
      <c r="C113" s="38" t="s">
        <v>68</v>
      </c>
      <c r="D113" s="38" t="s">
        <v>410</v>
      </c>
      <c r="E113" s="52" t="s">
        <v>337</v>
      </c>
      <c r="F113" s="182">
        <v>24</v>
      </c>
      <c r="G113" s="198"/>
      <c r="H113" s="30"/>
    </row>
    <row r="114" spans="1:9" ht="15" customHeight="1" x14ac:dyDescent="0.2">
      <c r="A114" s="96"/>
      <c r="B114" s="31"/>
      <c r="C114" s="38" t="s">
        <v>227</v>
      </c>
      <c r="D114" s="70" t="s">
        <v>411</v>
      </c>
      <c r="E114" s="52" t="s">
        <v>337</v>
      </c>
      <c r="F114" s="182">
        <v>14</v>
      </c>
      <c r="G114" s="229"/>
      <c r="H114" s="30"/>
    </row>
    <row r="115" spans="1:9" ht="15" customHeight="1" x14ac:dyDescent="0.2">
      <c r="A115" s="96"/>
      <c r="B115" s="31"/>
      <c r="C115" s="2" t="s">
        <v>230</v>
      </c>
      <c r="D115" s="70" t="s">
        <v>416</v>
      </c>
      <c r="E115" s="52" t="s">
        <v>337</v>
      </c>
      <c r="F115" s="182">
        <v>2</v>
      </c>
      <c r="G115" s="198"/>
      <c r="H115" s="30"/>
    </row>
    <row r="116" spans="1:9" ht="15" customHeight="1" x14ac:dyDescent="0.2">
      <c r="A116" s="96"/>
      <c r="B116" s="31"/>
      <c r="C116" s="2" t="s">
        <v>231</v>
      </c>
      <c r="D116" s="70" t="s">
        <v>137</v>
      </c>
      <c r="E116" s="52" t="s">
        <v>337</v>
      </c>
      <c r="F116" s="182">
        <v>3</v>
      </c>
      <c r="G116" s="198"/>
      <c r="H116" s="30"/>
    </row>
    <row r="117" spans="1:9" ht="15" customHeight="1" x14ac:dyDescent="0.2">
      <c r="A117" s="96"/>
      <c r="B117" s="31"/>
      <c r="C117" s="2" t="s">
        <v>129</v>
      </c>
      <c r="D117" s="70" t="s">
        <v>415</v>
      </c>
      <c r="E117" s="52" t="s">
        <v>337</v>
      </c>
      <c r="F117" s="182">
        <v>2</v>
      </c>
      <c r="G117" s="198"/>
      <c r="H117" s="30"/>
    </row>
    <row r="118" spans="1:9" ht="15" customHeight="1" x14ac:dyDescent="0.2">
      <c r="A118" s="96"/>
      <c r="B118" s="31"/>
      <c r="C118" s="2" t="s">
        <v>130</v>
      </c>
      <c r="D118" s="70" t="s">
        <v>414</v>
      </c>
      <c r="E118" s="52" t="s">
        <v>337</v>
      </c>
      <c r="F118" s="182">
        <v>10</v>
      </c>
      <c r="G118" s="229"/>
      <c r="H118" s="30"/>
      <c r="I118" s="71">
        <f>SUM(H111:H118)</f>
        <v>0</v>
      </c>
    </row>
    <row r="119" spans="1:9" ht="15" customHeight="1" x14ac:dyDescent="0.2">
      <c r="A119" s="97"/>
      <c r="B119" s="97"/>
      <c r="C119" s="75"/>
      <c r="D119" s="189"/>
      <c r="E119" s="121"/>
      <c r="F119" s="98"/>
      <c r="G119" s="188"/>
      <c r="H119" s="122"/>
    </row>
    <row r="120" spans="1:9" ht="15" customHeight="1" x14ac:dyDescent="0.2">
      <c r="A120" s="476" t="s">
        <v>99</v>
      </c>
      <c r="B120" s="477"/>
      <c r="C120" s="477"/>
      <c r="D120" s="477"/>
      <c r="E120" s="477"/>
      <c r="F120" s="145"/>
      <c r="G120" s="119"/>
      <c r="H120" s="89"/>
    </row>
    <row r="121" spans="1:9" ht="15" customHeight="1" x14ac:dyDescent="0.2">
      <c r="A121" s="1" t="str">
        <f>+A$1</f>
        <v>Capricon District Municipality</v>
      </c>
      <c r="B121" s="1"/>
      <c r="G121" s="81"/>
      <c r="H121" s="90"/>
    </row>
    <row r="122" spans="1:9" ht="15" customHeight="1" x14ac:dyDescent="0.2">
      <c r="A122" s="1" t="str">
        <f>+A$2</f>
        <v>KROMHOEK (MAKGATHO) DEVREDE TAAIBOSCH NEW STANDS (CONTRACT B) WATER SUPPLY</v>
      </c>
      <c r="B122" s="1"/>
      <c r="G122" s="81"/>
      <c r="H122" s="90"/>
    </row>
    <row r="123" spans="1:9" ht="15" customHeight="1" x14ac:dyDescent="0.2">
      <c r="A123" s="1" t="str">
        <f>+A$3</f>
        <v xml:space="preserve">SCHEDULE 2  : RETICULATION </v>
      </c>
      <c r="B123" s="1"/>
    </row>
    <row r="124" spans="1:9" ht="15" customHeight="1" x14ac:dyDescent="0.2">
      <c r="A124" s="1"/>
      <c r="B124" s="1"/>
      <c r="F124" s="156"/>
      <c r="G124" s="156"/>
      <c r="H124" s="156"/>
    </row>
    <row r="125" spans="1:9" ht="15" customHeight="1" x14ac:dyDescent="0.2">
      <c r="A125" s="7" t="s">
        <v>1</v>
      </c>
      <c r="B125" s="11" t="s">
        <v>2</v>
      </c>
      <c r="C125" s="9" t="s">
        <v>3</v>
      </c>
      <c r="D125" s="10"/>
      <c r="E125" s="11" t="s">
        <v>4</v>
      </c>
      <c r="F125" s="11" t="s">
        <v>120</v>
      </c>
      <c r="G125" s="179" t="s">
        <v>5</v>
      </c>
      <c r="H125" s="180" t="s">
        <v>6</v>
      </c>
    </row>
    <row r="126" spans="1:9" ht="15" customHeight="1" x14ac:dyDescent="0.2">
      <c r="A126" s="15" t="s">
        <v>7</v>
      </c>
      <c r="B126" s="92" t="s">
        <v>70</v>
      </c>
      <c r="C126" s="17"/>
      <c r="D126" s="18"/>
      <c r="E126" s="18"/>
      <c r="F126" s="18"/>
      <c r="G126" s="20"/>
      <c r="H126" s="110"/>
    </row>
    <row r="127" spans="1:9" ht="15" customHeight="1" x14ac:dyDescent="0.2">
      <c r="A127" s="478" t="s">
        <v>122</v>
      </c>
      <c r="B127" s="479"/>
      <c r="C127" s="479"/>
      <c r="D127" s="479"/>
      <c r="E127" s="479"/>
      <c r="F127" s="144"/>
      <c r="G127" s="111"/>
      <c r="H127" s="89"/>
    </row>
    <row r="128" spans="1:9" ht="15" customHeight="1" x14ac:dyDescent="0.2">
      <c r="A128" s="96"/>
      <c r="B128" s="96"/>
      <c r="C128" s="2" t="s">
        <v>138</v>
      </c>
      <c r="D128" s="70" t="s">
        <v>421</v>
      </c>
      <c r="E128" s="52" t="s">
        <v>337</v>
      </c>
      <c r="F128" s="182">
        <v>4</v>
      </c>
      <c r="G128" s="95"/>
      <c r="H128" s="30"/>
    </row>
    <row r="129" spans="1:8" ht="15" customHeight="1" x14ac:dyDescent="0.2">
      <c r="A129" s="96"/>
      <c r="B129" s="96"/>
      <c r="C129" s="2" t="s">
        <v>412</v>
      </c>
      <c r="D129" s="70" t="s">
        <v>420</v>
      </c>
      <c r="E129" s="52" t="s">
        <v>337</v>
      </c>
      <c r="F129" s="182">
        <v>8</v>
      </c>
      <c r="G129" s="95"/>
      <c r="H129" s="30"/>
    </row>
    <row r="130" spans="1:8" ht="15" customHeight="1" x14ac:dyDescent="0.2">
      <c r="A130" s="96"/>
      <c r="B130" s="96"/>
      <c r="C130" s="2" t="s">
        <v>413</v>
      </c>
      <c r="D130" s="70" t="s">
        <v>419</v>
      </c>
      <c r="E130" s="52" t="s">
        <v>337</v>
      </c>
      <c r="F130" s="182">
        <v>13</v>
      </c>
      <c r="G130" s="95"/>
      <c r="H130" s="30"/>
    </row>
    <row r="131" spans="1:8" ht="15" customHeight="1" x14ac:dyDescent="0.2">
      <c r="A131" s="96"/>
      <c r="B131" s="96"/>
      <c r="C131" s="2" t="s">
        <v>417</v>
      </c>
      <c r="D131" s="70" t="s">
        <v>538</v>
      </c>
      <c r="E131" s="52" t="s">
        <v>337</v>
      </c>
      <c r="F131" s="182">
        <v>2</v>
      </c>
      <c r="G131" s="198"/>
      <c r="H131" s="30"/>
    </row>
    <row r="132" spans="1:8" ht="15" customHeight="1" x14ac:dyDescent="0.2">
      <c r="A132" s="96"/>
      <c r="B132" s="96"/>
      <c r="C132" s="2" t="s">
        <v>156</v>
      </c>
      <c r="D132" s="70" t="s">
        <v>539</v>
      </c>
      <c r="E132" s="52" t="s">
        <v>337</v>
      </c>
      <c r="F132" s="182">
        <v>1</v>
      </c>
      <c r="G132" s="198"/>
      <c r="H132" s="30"/>
    </row>
    <row r="133" spans="1:8" ht="15" customHeight="1" x14ac:dyDescent="0.2">
      <c r="A133" s="96"/>
      <c r="B133" s="96"/>
      <c r="C133" s="2" t="s">
        <v>155</v>
      </c>
      <c r="D133" s="70" t="s">
        <v>342</v>
      </c>
      <c r="E133" s="52" t="s">
        <v>337</v>
      </c>
      <c r="F133" s="182">
        <v>5</v>
      </c>
      <c r="G133" s="95"/>
      <c r="H133" s="30"/>
    </row>
    <row r="134" spans="1:8" ht="15" customHeight="1" x14ac:dyDescent="0.2">
      <c r="A134" s="96"/>
      <c r="B134" s="96"/>
      <c r="C134" s="68" t="s">
        <v>157</v>
      </c>
      <c r="D134" s="70" t="s">
        <v>426</v>
      </c>
      <c r="E134" s="52" t="s">
        <v>337</v>
      </c>
      <c r="F134" s="182">
        <v>3</v>
      </c>
      <c r="G134" s="95"/>
      <c r="H134" s="30"/>
    </row>
    <row r="135" spans="1:8" ht="15" customHeight="1" x14ac:dyDescent="0.2">
      <c r="A135" s="96"/>
      <c r="B135" s="96"/>
      <c r="C135" s="68" t="s">
        <v>422</v>
      </c>
      <c r="D135" s="70" t="s">
        <v>425</v>
      </c>
      <c r="E135" s="52" t="s">
        <v>337</v>
      </c>
      <c r="F135" s="182">
        <v>7</v>
      </c>
      <c r="G135" s="95"/>
      <c r="H135" s="30"/>
    </row>
    <row r="136" spans="1:8" ht="15" customHeight="1" x14ac:dyDescent="0.2">
      <c r="A136" s="96"/>
      <c r="B136" s="96"/>
      <c r="C136" s="68" t="s">
        <v>423</v>
      </c>
      <c r="D136" s="70" t="s">
        <v>424</v>
      </c>
      <c r="E136" s="52" t="s">
        <v>337</v>
      </c>
      <c r="F136" s="182">
        <v>18</v>
      </c>
      <c r="G136" s="95"/>
      <c r="H136" s="30"/>
    </row>
    <row r="137" spans="1:8" ht="15" customHeight="1" x14ac:dyDescent="0.2">
      <c r="A137" s="96"/>
      <c r="B137" s="96"/>
      <c r="C137" s="68"/>
      <c r="D137" s="70"/>
      <c r="E137" s="52"/>
      <c r="F137" s="182"/>
      <c r="G137" s="95"/>
      <c r="H137" s="30"/>
    </row>
    <row r="138" spans="1:8" ht="15" customHeight="1" x14ac:dyDescent="0.2">
      <c r="A138" s="96"/>
      <c r="B138" s="96"/>
      <c r="C138" s="395" t="s">
        <v>49</v>
      </c>
      <c r="D138" s="398" t="s">
        <v>169</v>
      </c>
      <c r="E138" s="52"/>
      <c r="F138" s="182"/>
      <c r="G138" s="95"/>
      <c r="H138" s="30"/>
    </row>
    <row r="139" spans="1:8" ht="15" customHeight="1" x14ac:dyDescent="0.2">
      <c r="A139" s="96"/>
      <c r="B139" s="96"/>
      <c r="C139" s="68" t="s">
        <v>123</v>
      </c>
      <c r="D139" s="70" t="s">
        <v>400</v>
      </c>
      <c r="E139" s="52" t="s">
        <v>337</v>
      </c>
      <c r="F139" s="182">
        <v>4</v>
      </c>
      <c r="G139" s="95"/>
      <c r="H139" s="30"/>
    </row>
    <row r="140" spans="1:8" ht="15" customHeight="1" x14ac:dyDescent="0.2">
      <c r="A140" s="96"/>
      <c r="B140" s="96"/>
      <c r="C140" s="68" t="s">
        <v>54</v>
      </c>
      <c r="D140" s="70" t="s">
        <v>222</v>
      </c>
      <c r="E140" s="52" t="s">
        <v>337</v>
      </c>
      <c r="F140" s="182">
        <v>1</v>
      </c>
      <c r="G140" s="95"/>
      <c r="H140" s="30"/>
    </row>
    <row r="141" spans="1:8" ht="15" customHeight="1" x14ac:dyDescent="0.2">
      <c r="A141" s="96"/>
      <c r="B141" s="96"/>
      <c r="C141" s="68"/>
      <c r="D141" s="70"/>
      <c r="E141" s="52"/>
      <c r="F141" s="182"/>
      <c r="G141" s="95"/>
      <c r="H141" s="30"/>
    </row>
    <row r="142" spans="1:8" ht="15" customHeight="1" x14ac:dyDescent="0.2">
      <c r="A142" s="96"/>
      <c r="B142" s="96"/>
      <c r="C142" s="395" t="s">
        <v>121</v>
      </c>
      <c r="D142" s="398" t="s">
        <v>139</v>
      </c>
      <c r="E142" s="52"/>
      <c r="F142" s="182"/>
      <c r="G142" s="95"/>
      <c r="H142" s="30"/>
    </row>
    <row r="143" spans="1:8" ht="15" customHeight="1" x14ac:dyDescent="0.2">
      <c r="A143" s="96"/>
      <c r="B143" s="96"/>
      <c r="C143" s="68" t="s">
        <v>123</v>
      </c>
      <c r="D143" s="70" t="s">
        <v>343</v>
      </c>
      <c r="E143" s="52" t="s">
        <v>337</v>
      </c>
      <c r="F143" s="182">
        <v>1</v>
      </c>
      <c r="G143" s="95"/>
      <c r="H143" s="30"/>
    </row>
    <row r="144" spans="1:8" ht="15" customHeight="1" x14ac:dyDescent="0.2">
      <c r="A144" s="96"/>
      <c r="B144" s="96"/>
      <c r="C144" s="68" t="s">
        <v>54</v>
      </c>
      <c r="D144" s="70" t="s">
        <v>344</v>
      </c>
      <c r="E144" s="52" t="s">
        <v>337</v>
      </c>
      <c r="F144" s="182">
        <v>50</v>
      </c>
      <c r="G144" s="95"/>
      <c r="H144" s="30"/>
    </row>
    <row r="145" spans="1:8" ht="15" customHeight="1" x14ac:dyDescent="0.2">
      <c r="A145" s="96"/>
      <c r="B145" s="96"/>
      <c r="C145" s="68" t="s">
        <v>68</v>
      </c>
      <c r="D145" s="70" t="s">
        <v>345</v>
      </c>
      <c r="E145" s="52" t="s">
        <v>337</v>
      </c>
      <c r="F145" s="182">
        <v>1</v>
      </c>
      <c r="G145" s="95"/>
      <c r="H145" s="30"/>
    </row>
    <row r="146" spans="1:8" ht="15" customHeight="1" x14ac:dyDescent="0.2">
      <c r="A146" s="96"/>
      <c r="B146" s="96"/>
      <c r="C146" s="68" t="s">
        <v>69</v>
      </c>
      <c r="D146" s="70" t="s">
        <v>232</v>
      </c>
      <c r="E146" s="52" t="s">
        <v>337</v>
      </c>
      <c r="F146" s="182">
        <v>4</v>
      </c>
      <c r="G146" s="95"/>
      <c r="H146" s="30"/>
    </row>
    <row r="147" spans="1:8" ht="15" customHeight="1" x14ac:dyDescent="0.2">
      <c r="A147" s="96"/>
      <c r="B147" s="96"/>
      <c r="C147" s="68"/>
      <c r="D147" s="70"/>
      <c r="E147" s="52"/>
      <c r="F147" s="182"/>
      <c r="G147" s="95"/>
      <c r="H147" s="30"/>
    </row>
    <row r="148" spans="1:8" ht="15" customHeight="1" x14ac:dyDescent="0.2">
      <c r="A148" s="96"/>
      <c r="B148" s="96"/>
      <c r="C148" s="395" t="s">
        <v>125</v>
      </c>
      <c r="D148" s="398" t="s">
        <v>170</v>
      </c>
      <c r="E148" s="52"/>
      <c r="F148" s="182"/>
      <c r="G148" s="96"/>
      <c r="H148" s="96"/>
    </row>
    <row r="149" spans="1:8" ht="15" customHeight="1" x14ac:dyDescent="0.2">
      <c r="A149" s="96"/>
      <c r="B149" s="96"/>
      <c r="C149" s="68" t="s">
        <v>123</v>
      </c>
      <c r="D149" s="70" t="s">
        <v>159</v>
      </c>
      <c r="E149" s="52" t="s">
        <v>337</v>
      </c>
      <c r="F149" s="182">
        <v>5</v>
      </c>
      <c r="G149" s="95"/>
      <c r="H149" s="30" t="s">
        <v>218</v>
      </c>
    </row>
    <row r="150" spans="1:8" ht="15" customHeight="1" x14ac:dyDescent="0.2">
      <c r="A150" s="96"/>
      <c r="B150" s="96"/>
      <c r="C150" s="68" t="s">
        <v>54</v>
      </c>
      <c r="D150" s="70" t="s">
        <v>346</v>
      </c>
      <c r="E150" s="52" t="s">
        <v>337</v>
      </c>
      <c r="F150" s="182">
        <v>5</v>
      </c>
      <c r="G150" s="95"/>
      <c r="H150" s="30" t="s">
        <v>218</v>
      </c>
    </row>
    <row r="151" spans="1:8" ht="15" customHeight="1" x14ac:dyDescent="0.2">
      <c r="A151" s="96"/>
      <c r="B151" s="96"/>
      <c r="C151" s="68" t="s">
        <v>68</v>
      </c>
      <c r="D151" s="70" t="s">
        <v>222</v>
      </c>
      <c r="E151" s="52" t="s">
        <v>337</v>
      </c>
      <c r="F151" s="182">
        <v>5</v>
      </c>
      <c r="G151" s="95"/>
      <c r="H151" s="30" t="s">
        <v>218</v>
      </c>
    </row>
    <row r="152" spans="1:8" ht="15" customHeight="1" x14ac:dyDescent="0.2">
      <c r="A152" s="96"/>
      <c r="B152" s="96"/>
      <c r="C152" s="68"/>
      <c r="D152" s="70"/>
      <c r="E152" s="52"/>
      <c r="F152" s="182"/>
      <c r="G152" s="95"/>
      <c r="H152" s="30"/>
    </row>
    <row r="153" spans="1:8" ht="15" customHeight="1" x14ac:dyDescent="0.2">
      <c r="A153" s="96"/>
      <c r="B153" s="96"/>
      <c r="C153" s="396" t="s">
        <v>128</v>
      </c>
      <c r="D153" s="399" t="s">
        <v>135</v>
      </c>
      <c r="E153" s="230"/>
      <c r="F153" s="203"/>
      <c r="G153" s="198"/>
      <c r="H153" s="201"/>
    </row>
    <row r="154" spans="1:8" ht="15" customHeight="1" x14ac:dyDescent="0.2">
      <c r="A154" s="96"/>
      <c r="B154" s="96"/>
      <c r="C154" s="397"/>
      <c r="D154" s="399" t="s">
        <v>171</v>
      </c>
      <c r="E154" s="230"/>
      <c r="F154" s="203"/>
      <c r="G154" s="198"/>
      <c r="H154" s="201"/>
    </row>
    <row r="155" spans="1:8" ht="15" customHeight="1" x14ac:dyDescent="0.2">
      <c r="A155" s="96"/>
      <c r="B155" s="96"/>
      <c r="C155" s="397"/>
      <c r="D155" s="399" t="s">
        <v>172</v>
      </c>
      <c r="E155" s="230"/>
      <c r="F155" s="203"/>
      <c r="G155" s="198"/>
      <c r="H155" s="201"/>
    </row>
    <row r="156" spans="1:8" ht="15" customHeight="1" x14ac:dyDescent="0.2">
      <c r="A156" s="96"/>
      <c r="B156" s="96"/>
      <c r="C156" s="397" t="s">
        <v>123</v>
      </c>
      <c r="D156" s="399" t="s">
        <v>159</v>
      </c>
      <c r="E156" s="230" t="s">
        <v>337</v>
      </c>
      <c r="F156" s="203">
        <v>1</v>
      </c>
      <c r="G156" s="198"/>
      <c r="H156" s="201"/>
    </row>
    <row r="157" spans="1:8" ht="15" customHeight="1" x14ac:dyDescent="0.2">
      <c r="A157" s="96"/>
      <c r="B157" s="96"/>
      <c r="C157" s="397" t="s">
        <v>54</v>
      </c>
      <c r="D157" s="399" t="s">
        <v>346</v>
      </c>
      <c r="E157" s="230" t="s">
        <v>337</v>
      </c>
      <c r="F157" s="203">
        <v>20</v>
      </c>
      <c r="G157" s="198"/>
      <c r="H157" s="201"/>
    </row>
    <row r="158" spans="1:8" ht="15" customHeight="1" x14ac:dyDescent="0.2">
      <c r="A158" s="96"/>
      <c r="B158" s="96"/>
      <c r="C158" s="397" t="s">
        <v>54</v>
      </c>
      <c r="D158" s="399" t="s">
        <v>222</v>
      </c>
      <c r="E158" s="230" t="s">
        <v>337</v>
      </c>
      <c r="F158" s="203">
        <v>4</v>
      </c>
      <c r="G158" s="198"/>
      <c r="H158" s="201"/>
    </row>
    <row r="159" spans="1:8" ht="15" customHeight="1" x14ac:dyDescent="0.2">
      <c r="A159" s="96"/>
      <c r="B159" s="96"/>
      <c r="C159" s="397" t="s">
        <v>68</v>
      </c>
      <c r="D159" s="399" t="s">
        <v>233</v>
      </c>
      <c r="E159" s="230" t="s">
        <v>337</v>
      </c>
      <c r="F159" s="203">
        <v>10</v>
      </c>
      <c r="G159" s="198"/>
      <c r="H159" s="201"/>
    </row>
    <row r="160" spans="1:8" ht="15" customHeight="1" x14ac:dyDescent="0.2">
      <c r="A160" s="96"/>
      <c r="B160" s="96"/>
      <c r="C160" s="397"/>
      <c r="D160" s="399"/>
      <c r="E160" s="230"/>
      <c r="F160" s="203"/>
      <c r="G160" s="198"/>
      <c r="H160" s="201"/>
    </row>
    <row r="161" spans="1:8" ht="15" customHeight="1" x14ac:dyDescent="0.2">
      <c r="A161" s="96"/>
      <c r="B161" s="96"/>
      <c r="C161" s="396" t="s">
        <v>131</v>
      </c>
      <c r="D161" s="399" t="s">
        <v>488</v>
      </c>
      <c r="E161" s="231"/>
      <c r="F161" s="232"/>
      <c r="G161" s="231"/>
      <c r="H161" s="231"/>
    </row>
    <row r="162" spans="1:8" ht="15" customHeight="1" x14ac:dyDescent="0.2">
      <c r="A162" s="96"/>
      <c r="B162" s="96"/>
      <c r="C162" s="397"/>
      <c r="D162" s="399" t="s">
        <v>491</v>
      </c>
      <c r="E162" s="230"/>
      <c r="F162" s="203"/>
      <c r="G162" s="198"/>
      <c r="H162" s="201"/>
    </row>
    <row r="163" spans="1:8" ht="15" customHeight="1" x14ac:dyDescent="0.2">
      <c r="A163" s="96"/>
      <c r="B163" s="96"/>
      <c r="C163" s="397" t="s">
        <v>123</v>
      </c>
      <c r="D163" s="399" t="s">
        <v>492</v>
      </c>
      <c r="E163" s="230" t="s">
        <v>337</v>
      </c>
      <c r="F163" s="203">
        <v>1</v>
      </c>
      <c r="G163" s="198"/>
      <c r="H163" s="201"/>
    </row>
    <row r="164" spans="1:8" ht="15" customHeight="1" x14ac:dyDescent="0.2">
      <c r="A164" s="96"/>
      <c r="B164" s="96"/>
      <c r="C164" s="397" t="s">
        <v>54</v>
      </c>
      <c r="D164" s="399" t="s">
        <v>493</v>
      </c>
      <c r="E164" s="230" t="s">
        <v>337</v>
      </c>
      <c r="F164" s="203">
        <v>1</v>
      </c>
      <c r="G164" s="198"/>
      <c r="H164" s="201"/>
    </row>
    <row r="165" spans="1:8" ht="15" customHeight="1" x14ac:dyDescent="0.2">
      <c r="A165" s="96"/>
      <c r="B165" s="96"/>
      <c r="C165" s="397" t="s">
        <v>68</v>
      </c>
      <c r="D165" s="399" t="s">
        <v>494</v>
      </c>
      <c r="E165" s="230" t="s">
        <v>337</v>
      </c>
      <c r="F165" s="203">
        <v>1</v>
      </c>
      <c r="G165" s="198"/>
      <c r="H165" s="201"/>
    </row>
    <row r="166" spans="1:8" ht="15" customHeight="1" x14ac:dyDescent="0.2">
      <c r="A166" s="96"/>
      <c r="B166" s="96"/>
      <c r="C166" s="68"/>
      <c r="D166" s="70"/>
      <c r="E166" s="52"/>
      <c r="F166" s="182"/>
      <c r="G166" s="198"/>
      <c r="H166" s="30"/>
    </row>
    <row r="167" spans="1:8" ht="15" customHeight="1" x14ac:dyDescent="0.2">
      <c r="A167" s="96"/>
      <c r="B167" s="96"/>
      <c r="C167" s="68" t="s">
        <v>174</v>
      </c>
      <c r="D167" s="70" t="s">
        <v>140</v>
      </c>
      <c r="E167" s="52" t="s">
        <v>337</v>
      </c>
      <c r="F167" s="182">
        <f>CEILING(F18/250,5)</f>
        <v>135</v>
      </c>
      <c r="G167" s="198"/>
      <c r="H167" s="30"/>
    </row>
    <row r="168" spans="1:8" ht="15" customHeight="1" x14ac:dyDescent="0.2">
      <c r="A168" s="96"/>
      <c r="B168" s="96"/>
      <c r="C168" s="68"/>
      <c r="D168" s="70"/>
      <c r="E168" s="52"/>
      <c r="F168" s="182"/>
      <c r="G168" s="198"/>
      <c r="H168" s="30"/>
    </row>
    <row r="169" spans="1:8" ht="15" customHeight="1" x14ac:dyDescent="0.2">
      <c r="A169" s="96"/>
      <c r="B169" s="96"/>
      <c r="C169" s="68" t="s">
        <v>142</v>
      </c>
      <c r="D169" s="400" t="s">
        <v>489</v>
      </c>
      <c r="E169" s="52"/>
      <c r="F169" s="182"/>
      <c r="G169" s="198"/>
      <c r="H169" s="100"/>
    </row>
    <row r="170" spans="1:8" ht="15" customHeight="1" x14ac:dyDescent="0.2">
      <c r="A170" s="96"/>
      <c r="B170" s="96"/>
      <c r="C170" s="68"/>
      <c r="D170" s="400" t="s">
        <v>440</v>
      </c>
      <c r="E170" s="52"/>
      <c r="F170" s="182"/>
      <c r="G170" s="198"/>
      <c r="H170" s="101"/>
    </row>
    <row r="171" spans="1:8" ht="15" customHeight="1" x14ac:dyDescent="0.2">
      <c r="A171" s="96"/>
      <c r="B171" s="96"/>
      <c r="C171" s="68"/>
      <c r="D171" s="400" t="s">
        <v>441</v>
      </c>
      <c r="E171" s="52"/>
      <c r="F171" s="182"/>
      <c r="G171" s="198"/>
      <c r="H171" s="30"/>
    </row>
    <row r="172" spans="1:8" ht="15" customHeight="1" x14ac:dyDescent="0.2">
      <c r="A172" s="96"/>
      <c r="B172" s="96"/>
      <c r="C172" s="68" t="s">
        <v>123</v>
      </c>
      <c r="D172" s="399" t="s">
        <v>178</v>
      </c>
      <c r="E172" s="52" t="s">
        <v>337</v>
      </c>
      <c r="F172" s="182">
        <v>10</v>
      </c>
      <c r="G172" s="198"/>
      <c r="H172" s="403" t="s">
        <v>544</v>
      </c>
    </row>
    <row r="173" spans="1:8" ht="15" customHeight="1" x14ac:dyDescent="0.2">
      <c r="A173" s="96"/>
      <c r="B173" s="96"/>
      <c r="C173" s="68" t="s">
        <v>54</v>
      </c>
      <c r="D173" s="399" t="s">
        <v>176</v>
      </c>
      <c r="E173" s="52" t="s">
        <v>337</v>
      </c>
      <c r="F173" s="182">
        <v>6</v>
      </c>
      <c r="G173" s="198"/>
      <c r="H173" s="30"/>
    </row>
    <row r="174" spans="1:8" ht="15" customHeight="1" x14ac:dyDescent="0.2">
      <c r="A174" s="96"/>
      <c r="B174" s="96"/>
      <c r="C174" s="68"/>
      <c r="D174" s="399"/>
      <c r="E174" s="52"/>
      <c r="F174" s="182"/>
      <c r="G174" s="198"/>
      <c r="H174" s="30"/>
    </row>
    <row r="175" spans="1:8" ht="15" customHeight="1" x14ac:dyDescent="0.2">
      <c r="A175" s="96"/>
      <c r="B175" s="96"/>
      <c r="C175" s="68" t="s">
        <v>175</v>
      </c>
      <c r="D175" s="400" t="s">
        <v>490</v>
      </c>
      <c r="E175" s="52"/>
      <c r="F175" s="182"/>
      <c r="G175" s="198"/>
      <c r="H175" s="100"/>
    </row>
    <row r="176" spans="1:8" ht="15" customHeight="1" x14ac:dyDescent="0.2">
      <c r="A176" s="96"/>
      <c r="B176" s="96"/>
      <c r="C176" s="68"/>
      <c r="D176" s="401" t="s">
        <v>438</v>
      </c>
      <c r="E176" s="52"/>
      <c r="F176" s="182"/>
      <c r="G176" s="198"/>
      <c r="H176" s="101"/>
    </row>
    <row r="177" spans="1:8" ht="15" customHeight="1" x14ac:dyDescent="0.2">
      <c r="A177" s="96"/>
      <c r="B177" s="96"/>
      <c r="C177" s="68"/>
      <c r="D177" s="401" t="s">
        <v>439</v>
      </c>
      <c r="E177" s="52"/>
      <c r="F177" s="182"/>
      <c r="G177" s="198"/>
      <c r="H177" s="100"/>
    </row>
    <row r="178" spans="1:8" ht="15" customHeight="1" x14ac:dyDescent="0.2">
      <c r="A178" s="96"/>
      <c r="B178" s="96"/>
      <c r="C178" s="68" t="s">
        <v>123</v>
      </c>
      <c r="D178" s="70" t="s">
        <v>178</v>
      </c>
      <c r="E178" s="52" t="s">
        <v>337</v>
      </c>
      <c r="F178" s="182">
        <v>0</v>
      </c>
      <c r="G178" s="229"/>
      <c r="H178" s="403" t="s">
        <v>544</v>
      </c>
    </row>
    <row r="179" spans="1:8" ht="12" x14ac:dyDescent="0.2">
      <c r="A179" s="96"/>
      <c r="B179" s="96"/>
      <c r="C179" s="68" t="s">
        <v>54</v>
      </c>
      <c r="D179" s="70" t="s">
        <v>176</v>
      </c>
      <c r="E179" s="52" t="s">
        <v>337</v>
      </c>
      <c r="F179" s="182">
        <v>5</v>
      </c>
      <c r="G179" s="229"/>
      <c r="H179" s="30"/>
    </row>
    <row r="180" spans="1:8" ht="15" customHeight="1" x14ac:dyDescent="0.2">
      <c r="A180" s="481" t="s">
        <v>99</v>
      </c>
      <c r="B180" s="481"/>
      <c r="C180" s="481"/>
      <c r="D180" s="481"/>
      <c r="E180" s="481"/>
      <c r="F180" s="153"/>
      <c r="G180" s="154"/>
      <c r="H180" s="89"/>
    </row>
    <row r="181" spans="1:8" ht="15" customHeight="1" x14ac:dyDescent="0.2">
      <c r="A181" s="1" t="str">
        <f>+A$1</f>
        <v>Capricon District Municipality</v>
      </c>
      <c r="B181" s="1"/>
      <c r="G181" s="81"/>
      <c r="H181" s="90"/>
    </row>
    <row r="182" spans="1:8" ht="15" customHeight="1" x14ac:dyDescent="0.2">
      <c r="A182" s="1" t="str">
        <f>+A$2</f>
        <v>KROMHOEK (MAKGATHO) DEVREDE TAAIBOSCH NEW STANDS (CONTRACT B) WATER SUPPLY</v>
      </c>
      <c r="B182" s="1"/>
      <c r="G182" s="81"/>
      <c r="H182" s="90"/>
    </row>
    <row r="183" spans="1:8" ht="15" customHeight="1" x14ac:dyDescent="0.2">
      <c r="A183" s="1" t="str">
        <f>+A$3</f>
        <v xml:space="preserve">SCHEDULE 2  : RETICULATION </v>
      </c>
      <c r="B183" s="1"/>
    </row>
    <row r="184" spans="1:8" ht="15" customHeight="1" x14ac:dyDescent="0.2">
      <c r="A184" s="1"/>
      <c r="B184" s="1"/>
      <c r="F184" s="156"/>
      <c r="G184" s="156"/>
      <c r="H184" s="156"/>
    </row>
    <row r="185" spans="1:8" ht="15" customHeight="1" x14ac:dyDescent="0.2">
      <c r="A185" s="7" t="s">
        <v>1</v>
      </c>
      <c r="B185" s="11" t="s">
        <v>2</v>
      </c>
      <c r="C185" s="9" t="s">
        <v>3</v>
      </c>
      <c r="D185" s="10"/>
      <c r="E185" s="11" t="s">
        <v>4</v>
      </c>
      <c r="F185" s="11" t="s">
        <v>120</v>
      </c>
      <c r="G185" s="179" t="s">
        <v>5</v>
      </c>
      <c r="H185" s="180" t="s">
        <v>6</v>
      </c>
    </row>
    <row r="186" spans="1:8" ht="15" customHeight="1" x14ac:dyDescent="0.2">
      <c r="A186" s="15" t="s">
        <v>7</v>
      </c>
      <c r="B186" s="92" t="s">
        <v>70</v>
      </c>
      <c r="C186" s="17"/>
      <c r="D186" s="18"/>
      <c r="E186" s="18"/>
      <c r="F186" s="18"/>
      <c r="G186" s="20"/>
      <c r="H186" s="110"/>
    </row>
    <row r="187" spans="1:8" ht="15" customHeight="1" x14ac:dyDescent="0.2">
      <c r="A187" s="478" t="s">
        <v>122</v>
      </c>
      <c r="B187" s="479"/>
      <c r="C187" s="479"/>
      <c r="D187" s="479"/>
      <c r="E187" s="479"/>
      <c r="F187" s="144"/>
      <c r="G187" s="111"/>
      <c r="H187" s="89"/>
    </row>
    <row r="188" spans="1:8" ht="15" customHeight="1" x14ac:dyDescent="0.2">
      <c r="A188" s="96"/>
      <c r="B188" s="96"/>
      <c r="C188" s="38" t="s">
        <v>177</v>
      </c>
      <c r="D188" s="402" t="s">
        <v>126</v>
      </c>
      <c r="E188" s="52"/>
      <c r="F188" s="95"/>
      <c r="G188" s="95"/>
      <c r="H188" s="123"/>
    </row>
    <row r="189" spans="1:8" ht="15" customHeight="1" x14ac:dyDescent="0.2">
      <c r="A189" s="96"/>
      <c r="B189" s="96"/>
      <c r="D189" s="65" t="s">
        <v>127</v>
      </c>
      <c r="E189" s="52"/>
      <c r="F189" s="95"/>
      <c r="G189" s="95"/>
      <c r="H189" s="30"/>
    </row>
    <row r="190" spans="1:8" ht="15" customHeight="1" x14ac:dyDescent="0.2">
      <c r="A190" s="96"/>
      <c r="B190" s="96"/>
      <c r="D190" s="65" t="s">
        <v>141</v>
      </c>
      <c r="E190" s="52"/>
      <c r="F190" s="182"/>
      <c r="G190" s="95"/>
      <c r="H190" s="123"/>
    </row>
    <row r="191" spans="1:8" ht="15" customHeight="1" x14ac:dyDescent="0.2">
      <c r="A191" s="96"/>
      <c r="B191" s="96"/>
      <c r="C191" s="38" t="s">
        <v>123</v>
      </c>
      <c r="D191" s="70" t="s">
        <v>474</v>
      </c>
      <c r="E191" s="52" t="s">
        <v>337</v>
      </c>
      <c r="F191" s="182">
        <v>5</v>
      </c>
      <c r="G191" s="55"/>
      <c r="H191" s="30"/>
    </row>
    <row r="192" spans="1:8" ht="15" customHeight="1" x14ac:dyDescent="0.2">
      <c r="A192" s="96"/>
      <c r="B192" s="96"/>
      <c r="C192" s="38"/>
      <c r="D192" s="65"/>
      <c r="E192" s="52"/>
      <c r="F192" s="182"/>
      <c r="G192" s="95"/>
      <c r="H192" s="123"/>
    </row>
    <row r="193" spans="1:8" ht="15" customHeight="1" x14ac:dyDescent="0.2">
      <c r="A193" s="96"/>
      <c r="B193" s="96"/>
      <c r="C193" s="38" t="s">
        <v>179</v>
      </c>
      <c r="D193" s="65" t="s">
        <v>478</v>
      </c>
      <c r="E193" s="52" t="s">
        <v>485</v>
      </c>
      <c r="F193" s="182" t="s">
        <v>12</v>
      </c>
      <c r="G193" s="95"/>
      <c r="H193" s="123"/>
    </row>
    <row r="194" spans="1:8" ht="15" customHeight="1" x14ac:dyDescent="0.2">
      <c r="A194" s="115"/>
      <c r="B194" s="96"/>
      <c r="C194" s="84"/>
      <c r="D194" s="65" t="s">
        <v>214</v>
      </c>
      <c r="E194" s="52"/>
      <c r="F194" s="182"/>
      <c r="G194" s="95"/>
      <c r="H194" s="30"/>
    </row>
    <row r="195" spans="1:8" ht="15" customHeight="1" x14ac:dyDescent="0.2">
      <c r="A195" s="96"/>
      <c r="B195" s="96"/>
      <c r="D195" s="70" t="s">
        <v>506</v>
      </c>
      <c r="E195" s="52"/>
      <c r="F195" s="182"/>
      <c r="G195" s="95"/>
      <c r="H195" s="30"/>
    </row>
    <row r="196" spans="1:8" ht="15" customHeight="1" x14ac:dyDescent="0.2">
      <c r="A196" s="96"/>
      <c r="B196" s="96"/>
      <c r="C196" s="38"/>
      <c r="D196" s="70" t="s">
        <v>215</v>
      </c>
      <c r="E196" s="52"/>
      <c r="F196" s="182"/>
      <c r="G196" s="95"/>
      <c r="H196" s="123"/>
    </row>
    <row r="197" spans="1:8" ht="15" customHeight="1" x14ac:dyDescent="0.2">
      <c r="A197" s="96"/>
      <c r="B197" s="96"/>
      <c r="C197" s="38"/>
      <c r="D197" s="70"/>
      <c r="E197" s="52"/>
      <c r="F197" s="182"/>
      <c r="G197" s="95"/>
      <c r="H197" s="123"/>
    </row>
    <row r="198" spans="1:8" ht="15" customHeight="1" x14ac:dyDescent="0.2">
      <c r="A198" s="96"/>
      <c r="B198" s="96"/>
      <c r="C198" s="38" t="s">
        <v>495</v>
      </c>
      <c r="D198" s="70" t="s">
        <v>514</v>
      </c>
      <c r="E198" s="52" t="s">
        <v>15</v>
      </c>
      <c r="F198" s="182">
        <f>H193</f>
        <v>0</v>
      </c>
      <c r="G198" s="95"/>
      <c r="H198" s="123"/>
    </row>
    <row r="199" spans="1:8" ht="15" customHeight="1" x14ac:dyDescent="0.2">
      <c r="A199" s="96"/>
      <c r="B199" s="96"/>
      <c r="C199" s="38"/>
      <c r="D199" s="70"/>
      <c r="E199" s="52"/>
      <c r="F199" s="182"/>
      <c r="G199" s="95"/>
      <c r="H199" s="123"/>
    </row>
    <row r="200" spans="1:8" ht="15" customHeight="1" x14ac:dyDescent="0.2">
      <c r="A200" s="96"/>
      <c r="B200" s="96"/>
      <c r="C200" s="38" t="s">
        <v>513</v>
      </c>
      <c r="D200" s="70" t="s">
        <v>496</v>
      </c>
      <c r="E200" s="52"/>
      <c r="F200" s="182"/>
      <c r="G200" s="95"/>
      <c r="H200" s="123"/>
    </row>
    <row r="201" spans="1:8" ht="15" customHeight="1" x14ac:dyDescent="0.2">
      <c r="A201" s="96"/>
      <c r="B201" s="96"/>
      <c r="C201" s="38"/>
      <c r="D201" s="70" t="s">
        <v>505</v>
      </c>
      <c r="E201" s="52"/>
      <c r="F201" s="182"/>
      <c r="G201" s="95"/>
      <c r="H201" s="123"/>
    </row>
    <row r="202" spans="1:8" ht="15" customHeight="1" x14ac:dyDescent="0.2">
      <c r="A202" s="96"/>
      <c r="B202" s="96"/>
      <c r="C202" s="38" t="s">
        <v>131</v>
      </c>
      <c r="D202" s="70" t="s">
        <v>498</v>
      </c>
      <c r="E202" s="52" t="s">
        <v>337</v>
      </c>
      <c r="F202" s="182">
        <v>3</v>
      </c>
      <c r="G202" s="95"/>
      <c r="H202" s="123"/>
    </row>
    <row r="203" spans="1:8" ht="15" customHeight="1" x14ac:dyDescent="0.2">
      <c r="A203" s="96"/>
      <c r="B203" s="96"/>
      <c r="C203" s="38" t="s">
        <v>378</v>
      </c>
      <c r="D203" s="70" t="s">
        <v>499</v>
      </c>
      <c r="E203" s="52" t="s">
        <v>337</v>
      </c>
      <c r="F203" s="182">
        <v>39</v>
      </c>
      <c r="G203" s="95"/>
      <c r="H203" s="123"/>
    </row>
    <row r="204" spans="1:8" ht="15" customHeight="1" x14ac:dyDescent="0.2">
      <c r="A204" s="96"/>
      <c r="B204" s="96"/>
      <c r="C204" s="38" t="s">
        <v>497</v>
      </c>
      <c r="D204" s="70" t="s">
        <v>500</v>
      </c>
      <c r="E204" s="52" t="s">
        <v>337</v>
      </c>
      <c r="F204" s="182">
        <v>87</v>
      </c>
      <c r="G204" s="95"/>
      <c r="H204" s="123"/>
    </row>
    <row r="205" spans="1:8" ht="15" customHeight="1" x14ac:dyDescent="0.2">
      <c r="A205" s="96"/>
      <c r="B205" s="96"/>
      <c r="C205" s="38" t="s">
        <v>501</v>
      </c>
      <c r="D205" s="70" t="s">
        <v>502</v>
      </c>
      <c r="E205" s="52" t="s">
        <v>337</v>
      </c>
      <c r="F205" s="182">
        <v>453</v>
      </c>
      <c r="G205" s="95"/>
      <c r="H205" s="123"/>
    </row>
    <row r="206" spans="1:8" ht="15" customHeight="1" x14ac:dyDescent="0.2">
      <c r="A206" s="96"/>
      <c r="B206" s="96"/>
      <c r="C206" s="38" t="s">
        <v>503</v>
      </c>
      <c r="D206" s="70" t="s">
        <v>504</v>
      </c>
      <c r="E206" s="52" t="s">
        <v>337</v>
      </c>
      <c r="F206" s="182">
        <v>452</v>
      </c>
      <c r="G206" s="95"/>
      <c r="H206" s="123"/>
    </row>
    <row r="207" spans="1:8" ht="15" customHeight="1" x14ac:dyDescent="0.2">
      <c r="A207" s="96"/>
      <c r="B207" s="96"/>
      <c r="C207" s="38"/>
      <c r="D207" s="70"/>
      <c r="E207" s="52"/>
      <c r="F207" s="182"/>
      <c r="G207" s="95"/>
      <c r="H207" s="123"/>
    </row>
    <row r="208" spans="1:8" ht="15" customHeight="1" x14ac:dyDescent="0.2">
      <c r="A208" s="294"/>
      <c r="B208" s="294"/>
      <c r="C208" s="38" t="s">
        <v>516</v>
      </c>
      <c r="D208" s="70" t="s">
        <v>517</v>
      </c>
      <c r="E208" s="52" t="s">
        <v>13</v>
      </c>
      <c r="F208" s="182">
        <v>5500</v>
      </c>
      <c r="G208" s="95"/>
      <c r="H208" s="123"/>
    </row>
    <row r="209" spans="1:8" ht="15" customHeight="1" x14ac:dyDescent="0.2">
      <c r="A209" s="96"/>
      <c r="B209" s="96"/>
      <c r="C209" s="38"/>
      <c r="D209" s="150"/>
      <c r="E209" s="149"/>
      <c r="F209" s="182"/>
      <c r="G209" s="152"/>
      <c r="H209" s="123"/>
    </row>
    <row r="210" spans="1:8" ht="15" customHeight="1" x14ac:dyDescent="0.2">
      <c r="A210" s="115" t="s">
        <v>210</v>
      </c>
      <c r="B210" s="96"/>
      <c r="C210" s="1" t="s">
        <v>14</v>
      </c>
      <c r="D210" s="65"/>
      <c r="E210" s="52"/>
      <c r="F210" s="182"/>
      <c r="G210" s="151"/>
      <c r="H210" s="123"/>
    </row>
    <row r="211" spans="1:8" ht="15" customHeight="1" x14ac:dyDescent="0.2">
      <c r="A211" s="115"/>
      <c r="B211" s="96"/>
      <c r="C211" s="84" t="s">
        <v>55</v>
      </c>
      <c r="D211" s="65"/>
      <c r="E211" s="52"/>
      <c r="F211" s="182"/>
      <c r="G211" s="151"/>
      <c r="H211" s="30"/>
    </row>
    <row r="212" spans="1:8" ht="15" customHeight="1" x14ac:dyDescent="0.2">
      <c r="A212" s="96" t="s">
        <v>211</v>
      </c>
      <c r="B212" s="96" t="s">
        <v>347</v>
      </c>
      <c r="C212" s="2" t="s">
        <v>18</v>
      </c>
      <c r="D212" s="70" t="s">
        <v>56</v>
      </c>
      <c r="E212" s="69" t="s">
        <v>11</v>
      </c>
      <c r="F212" s="182">
        <v>75</v>
      </c>
      <c r="G212" s="198"/>
      <c r="H212" s="30"/>
    </row>
    <row r="213" spans="1:8" ht="15" customHeight="1" x14ac:dyDescent="0.2">
      <c r="A213" s="96"/>
      <c r="B213" s="96"/>
      <c r="C213" s="38"/>
      <c r="D213" s="70"/>
      <c r="E213" s="52"/>
      <c r="F213" s="182"/>
      <c r="G213" s="95"/>
      <c r="H213" s="123"/>
    </row>
    <row r="214" spans="1:8" ht="15" customHeight="1" x14ac:dyDescent="0.2">
      <c r="A214" s="115" t="s">
        <v>212</v>
      </c>
      <c r="B214" s="96" t="s">
        <v>16</v>
      </c>
      <c r="C214" s="124" t="s">
        <v>187</v>
      </c>
      <c r="D214" s="65"/>
      <c r="E214" s="52"/>
      <c r="F214" s="182"/>
      <c r="G214" s="95"/>
      <c r="H214" s="30"/>
    </row>
    <row r="215" spans="1:8" ht="15" customHeight="1" x14ac:dyDescent="0.2">
      <c r="A215" s="115"/>
      <c r="B215" s="96" t="s">
        <v>180</v>
      </c>
      <c r="C215" s="51"/>
      <c r="D215" s="65"/>
      <c r="E215" s="52"/>
      <c r="F215" s="182"/>
      <c r="G215" s="95"/>
      <c r="H215" s="30"/>
    </row>
    <row r="216" spans="1:8" ht="15" customHeight="1" x14ac:dyDescent="0.2">
      <c r="A216" s="96"/>
      <c r="B216" s="96" t="s">
        <v>347</v>
      </c>
      <c r="C216" s="140" t="s">
        <v>18</v>
      </c>
      <c r="D216" s="185" t="s">
        <v>626</v>
      </c>
      <c r="E216" s="52"/>
      <c r="F216" s="182"/>
      <c r="G216" s="95"/>
      <c r="H216" s="30"/>
    </row>
    <row r="217" spans="1:8" ht="15" customHeight="1" x14ac:dyDescent="0.2">
      <c r="A217" s="96"/>
      <c r="B217" s="96"/>
      <c r="C217" s="140"/>
      <c r="D217" s="126" t="s">
        <v>189</v>
      </c>
      <c r="E217" s="52"/>
      <c r="F217" s="182"/>
      <c r="G217" s="95"/>
      <c r="H217" s="30"/>
    </row>
    <row r="218" spans="1:8" ht="15" customHeight="1" x14ac:dyDescent="0.2">
      <c r="A218" s="96"/>
      <c r="B218" s="96"/>
      <c r="C218" s="140"/>
      <c r="D218" s="126" t="s">
        <v>190</v>
      </c>
      <c r="E218" s="52"/>
      <c r="F218" s="182"/>
      <c r="G218" s="95"/>
      <c r="H218" s="30"/>
    </row>
    <row r="219" spans="1:8" ht="15" customHeight="1" x14ac:dyDescent="0.2">
      <c r="A219" s="96"/>
      <c r="B219" s="96"/>
      <c r="C219" s="140"/>
      <c r="D219" s="185" t="s">
        <v>348</v>
      </c>
      <c r="E219" s="52" t="s">
        <v>337</v>
      </c>
      <c r="F219" s="182">
        <v>1950</v>
      </c>
      <c r="G219" s="55"/>
      <c r="H219" s="30"/>
    </row>
    <row r="220" spans="1:8" ht="15" customHeight="1" x14ac:dyDescent="0.2">
      <c r="A220" s="96"/>
      <c r="B220" s="96"/>
      <c r="C220" s="148" t="s">
        <v>25</v>
      </c>
      <c r="D220" s="225" t="s">
        <v>442</v>
      </c>
      <c r="E220" s="128"/>
      <c r="F220" s="226"/>
      <c r="G220" s="129"/>
      <c r="H220" s="181"/>
    </row>
    <row r="221" spans="1:8" ht="26.25" customHeight="1" x14ac:dyDescent="0.2">
      <c r="A221" s="96"/>
      <c r="B221" s="96"/>
      <c r="C221" s="148"/>
      <c r="D221" s="389" t="s">
        <v>515</v>
      </c>
      <c r="E221" s="390" t="s">
        <v>337</v>
      </c>
      <c r="F221" s="391">
        <v>1950</v>
      </c>
      <c r="G221" s="392"/>
      <c r="H221" s="393"/>
    </row>
    <row r="222" spans="1:8" ht="15" customHeight="1" x14ac:dyDescent="0.2">
      <c r="A222" s="96"/>
      <c r="B222" s="96"/>
      <c r="D222" s="65"/>
      <c r="E222" s="96"/>
      <c r="F222" s="227"/>
      <c r="G222" s="95"/>
      <c r="H222" s="30"/>
    </row>
    <row r="223" spans="1:8" ht="15" customHeight="1" x14ac:dyDescent="0.2">
      <c r="A223" s="102" t="s">
        <v>213</v>
      </c>
      <c r="B223" s="96" t="s">
        <v>181</v>
      </c>
      <c r="C223" s="127" t="s">
        <v>192</v>
      </c>
      <c r="E223" s="52"/>
      <c r="F223" s="227"/>
      <c r="G223" s="96"/>
      <c r="H223" s="96"/>
    </row>
    <row r="224" spans="1:8" ht="15" customHeight="1" x14ac:dyDescent="0.2">
      <c r="A224" s="51"/>
      <c r="B224" s="96"/>
      <c r="C224" s="147" t="s">
        <v>193</v>
      </c>
      <c r="E224" s="52"/>
      <c r="F224" s="227"/>
      <c r="G224" s="96"/>
      <c r="H224" s="96"/>
    </row>
    <row r="225" spans="1:8" ht="15" customHeight="1" x14ac:dyDescent="0.2">
      <c r="A225" s="96"/>
      <c r="B225" s="96"/>
      <c r="C225" s="127" t="s">
        <v>194</v>
      </c>
      <c r="D225" s="146"/>
      <c r="E225" s="52" t="s">
        <v>0</v>
      </c>
      <c r="F225" s="182">
        <v>1</v>
      </c>
      <c r="G225" s="95"/>
      <c r="H225" s="30"/>
    </row>
    <row r="226" spans="1:8" ht="15" customHeight="1" x14ac:dyDescent="0.2">
      <c r="A226" s="96"/>
      <c r="B226" s="96"/>
      <c r="C226" s="147"/>
      <c r="D226" s="204"/>
      <c r="E226" s="52"/>
      <c r="F226" s="182"/>
      <c r="G226" s="95"/>
      <c r="H226" s="114"/>
    </row>
    <row r="227" spans="1:8" ht="15" customHeight="1" x14ac:dyDescent="0.2">
      <c r="A227" s="96"/>
      <c r="B227" s="96"/>
      <c r="C227" s="147"/>
      <c r="D227" s="204"/>
      <c r="E227" s="52"/>
      <c r="F227" s="182"/>
      <c r="G227" s="95"/>
      <c r="H227" s="114"/>
    </row>
    <row r="228" spans="1:8" ht="15" customHeight="1" x14ac:dyDescent="0.2">
      <c r="A228" s="96"/>
      <c r="B228" s="96"/>
      <c r="C228" s="147"/>
      <c r="D228" s="204"/>
      <c r="E228" s="52"/>
      <c r="F228" s="182"/>
      <c r="G228" s="95"/>
      <c r="H228" s="114"/>
    </row>
    <row r="229" spans="1:8" ht="15" customHeight="1" x14ac:dyDescent="0.2">
      <c r="A229" s="96"/>
      <c r="B229" s="96"/>
      <c r="C229" s="147"/>
      <c r="D229" s="204"/>
      <c r="E229" s="52"/>
      <c r="F229" s="182"/>
      <c r="G229" s="95"/>
      <c r="H229" s="114"/>
    </row>
    <row r="230" spans="1:8" ht="15" customHeight="1" x14ac:dyDescent="0.2">
      <c r="A230" s="96"/>
      <c r="B230" s="96"/>
      <c r="C230" s="147"/>
      <c r="D230" s="204"/>
      <c r="E230" s="52"/>
      <c r="F230" s="182"/>
      <c r="G230" s="95"/>
      <c r="H230" s="114"/>
    </row>
    <row r="231" spans="1:8" ht="15" customHeight="1" x14ac:dyDescent="0.2">
      <c r="A231" s="96"/>
      <c r="B231" s="96"/>
      <c r="C231" s="147"/>
      <c r="D231" s="204"/>
      <c r="E231" s="52"/>
      <c r="F231" s="182"/>
      <c r="G231" s="95"/>
      <c r="H231" s="114"/>
    </row>
    <row r="232" spans="1:8" ht="15" customHeight="1" x14ac:dyDescent="0.2">
      <c r="A232" s="96"/>
      <c r="B232" s="96"/>
      <c r="C232" s="147"/>
      <c r="D232" s="204"/>
      <c r="E232" s="52"/>
      <c r="F232" s="182"/>
      <c r="G232" s="95"/>
      <c r="H232" s="114"/>
    </row>
    <row r="233" spans="1:8" ht="15" customHeight="1" x14ac:dyDescent="0.2">
      <c r="A233" s="96"/>
      <c r="B233" s="96"/>
      <c r="C233" s="147"/>
      <c r="D233" s="204"/>
      <c r="E233" s="52"/>
      <c r="F233" s="182"/>
      <c r="G233" s="95"/>
      <c r="H233" s="114"/>
    </row>
    <row r="234" spans="1:8" ht="15" customHeight="1" x14ac:dyDescent="0.2">
      <c r="A234" s="96"/>
      <c r="B234" s="96"/>
      <c r="C234" s="147"/>
      <c r="D234" s="204"/>
      <c r="E234" s="52"/>
      <c r="F234" s="182"/>
      <c r="G234" s="95"/>
      <c r="H234" s="114"/>
    </row>
    <row r="235" spans="1:8" ht="15" customHeight="1" x14ac:dyDescent="0.2">
      <c r="A235" s="96"/>
      <c r="B235" s="96"/>
      <c r="C235" s="147"/>
      <c r="D235" s="204"/>
      <c r="E235" s="52"/>
      <c r="F235" s="182"/>
      <c r="G235" s="95"/>
      <c r="H235" s="114"/>
    </row>
    <row r="236" spans="1:8" ht="15" customHeight="1" x14ac:dyDescent="0.2">
      <c r="A236" s="96"/>
      <c r="B236" s="96"/>
      <c r="C236" s="147"/>
      <c r="D236" s="204"/>
      <c r="E236" s="52"/>
      <c r="F236" s="182"/>
      <c r="G236" s="95"/>
      <c r="H236" s="114"/>
    </row>
    <row r="237" spans="1:8" ht="15" customHeight="1" x14ac:dyDescent="0.2">
      <c r="A237" s="96"/>
      <c r="B237" s="96"/>
      <c r="C237" s="147"/>
      <c r="D237" s="204"/>
      <c r="E237" s="52"/>
      <c r="F237" s="182"/>
      <c r="G237" s="95"/>
      <c r="H237" s="114"/>
    </row>
    <row r="238" spans="1:8" ht="15" customHeight="1" x14ac:dyDescent="0.2">
      <c r="A238" s="97"/>
      <c r="B238" s="97"/>
      <c r="C238" s="147"/>
      <c r="D238" s="204"/>
      <c r="E238" s="121"/>
      <c r="F238" s="98"/>
      <c r="G238" s="98"/>
      <c r="H238" s="114"/>
    </row>
    <row r="239" spans="1:8" ht="15" customHeight="1" x14ac:dyDescent="0.2">
      <c r="A239" s="476" t="s">
        <v>188</v>
      </c>
      <c r="B239" s="477"/>
      <c r="C239" s="477"/>
      <c r="D239" s="477"/>
      <c r="E239" s="477"/>
      <c r="F239" s="145"/>
      <c r="G239" s="183"/>
      <c r="H239" s="89"/>
    </row>
    <row r="245" spans="8:9" ht="15" customHeight="1" x14ac:dyDescent="0.2">
      <c r="H245" s="142"/>
      <c r="I245" s="72"/>
    </row>
    <row r="246" spans="8:9" ht="15" customHeight="1" x14ac:dyDescent="0.2">
      <c r="H246" s="142"/>
    </row>
    <row r="247" spans="8:9" ht="15" customHeight="1" x14ac:dyDescent="0.2">
      <c r="H247" s="142"/>
    </row>
  </sheetData>
  <mergeCells count="8">
    <mergeCell ref="A239:E239"/>
    <mergeCell ref="A127:E127"/>
    <mergeCell ref="A180:E180"/>
    <mergeCell ref="F4:H4"/>
    <mergeCell ref="A60:E60"/>
    <mergeCell ref="A67:E67"/>
    <mergeCell ref="A120:E120"/>
    <mergeCell ref="A187:E187"/>
  </mergeCells>
  <phoneticPr fontId="16" type="noConversion"/>
  <pageMargins left="0.74803149606299213" right="0.27559055118110237" top="0.98425196850393704" bottom="0.98425196850393704" header="0.51181102362204722" footer="0.51181102362204722"/>
  <pageSetup paperSize="9" scale="80" firstPageNumber="38" orientation="portrait" useFirstPageNumber="1" r:id="rId1"/>
  <headerFooter alignWithMargins="0">
    <oddHeader xml:space="preserve">&amp;L&amp;8Compiled for:
Capricorn District Municipality
&amp;"Arial Narrow,Bold"Taaibocshgroet Water Supply in Blouberg Local Municipality&amp;R&amp;8Compiled by:
Maloka Mosomo JV </oddHeader>
    <oddFooter>&amp;C&amp;8C&amp;P Of C100&amp;R&amp;8C2.2
Bills of quantities</oddFooter>
  </headerFooter>
  <rowBreaks count="2" manualBreakCount="2">
    <brk id="60" max="7" man="1"/>
    <brk id="180" max="7"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zoomScaleNormal="100" zoomScaleSheetLayoutView="100" workbookViewId="0">
      <selection activeCell="C102" sqref="C102"/>
    </sheetView>
  </sheetViews>
  <sheetFormatPr defaultColWidth="9.7109375" defaultRowHeight="15" customHeight="1" x14ac:dyDescent="0.2"/>
  <cols>
    <col min="1" max="1" width="6.42578125" style="155" customWidth="1"/>
    <col min="2" max="2" width="11.5703125" style="155" customWidth="1"/>
    <col min="3" max="3" width="48.42578125" style="155" customWidth="1"/>
    <col min="4" max="4" width="8.28515625" style="155" customWidth="1"/>
    <col min="5" max="5" width="11.85546875" style="155" customWidth="1"/>
    <col min="6" max="6" width="12.140625" style="222" customWidth="1"/>
    <col min="7" max="7" width="19" style="224" customWidth="1"/>
    <col min="8" max="8" width="14" style="155" bestFit="1" customWidth="1"/>
    <col min="9" max="16384" width="9.7109375" style="155"/>
  </cols>
  <sheetData>
    <row r="1" spans="1:8" ht="15" customHeight="1" x14ac:dyDescent="0.2">
      <c r="A1" s="285" t="str">
        <f>'P&amp;G'!A1</f>
        <v>Capricon District Municipality</v>
      </c>
      <c r="B1" s="304"/>
      <c r="C1" s="305"/>
      <c r="D1" s="305"/>
      <c r="E1" s="305"/>
      <c r="F1" s="306"/>
      <c r="G1" s="305"/>
    </row>
    <row r="2" spans="1:8" ht="15" customHeight="1" x14ac:dyDescent="0.2">
      <c r="A2" s="285" t="str">
        <f>'P&amp;G'!A2</f>
        <v>KROMHOEK (MAKGATHO) DEVREDE TAAIBOSCH NEW STANDS (CONTRACT B) WATER SUPPLY</v>
      </c>
      <c r="B2" s="304"/>
      <c r="C2" s="305"/>
      <c r="D2" s="305"/>
      <c r="E2" s="305"/>
      <c r="F2" s="307"/>
      <c r="G2" s="305"/>
    </row>
    <row r="3" spans="1:8" ht="15" customHeight="1" x14ac:dyDescent="0.2">
      <c r="A3" s="304" t="s">
        <v>331</v>
      </c>
      <c r="B3" s="304"/>
      <c r="C3" s="304"/>
      <c r="D3" s="305"/>
      <c r="E3" s="305"/>
      <c r="F3" s="307"/>
      <c r="G3" s="305"/>
    </row>
    <row r="4" spans="1:8" ht="15" customHeight="1" x14ac:dyDescent="0.2">
      <c r="A4" s="308"/>
      <c r="B4" s="308"/>
      <c r="C4" s="309"/>
      <c r="D4" s="305"/>
      <c r="E4" s="483"/>
      <c r="F4" s="483"/>
      <c r="G4" s="483"/>
    </row>
    <row r="5" spans="1:8" ht="15" customHeight="1" x14ac:dyDescent="0.2">
      <c r="A5" s="310" t="s">
        <v>1</v>
      </c>
      <c r="B5" s="311" t="s">
        <v>2</v>
      </c>
      <c r="C5" s="312" t="s">
        <v>3</v>
      </c>
      <c r="D5" s="313" t="s">
        <v>4</v>
      </c>
      <c r="E5" s="314" t="s">
        <v>120</v>
      </c>
      <c r="F5" s="315" t="s">
        <v>5</v>
      </c>
      <c r="G5" s="313" t="s">
        <v>6</v>
      </c>
    </row>
    <row r="6" spans="1:8" ht="15" customHeight="1" x14ac:dyDescent="0.2">
      <c r="A6" s="316" t="s">
        <v>7</v>
      </c>
      <c r="B6" s="317" t="s">
        <v>70</v>
      </c>
      <c r="C6" s="318"/>
      <c r="D6" s="319"/>
      <c r="E6" s="320"/>
      <c r="F6" s="321"/>
      <c r="G6" s="322"/>
    </row>
    <row r="7" spans="1:8" ht="15" customHeight="1" x14ac:dyDescent="0.2">
      <c r="A7" s="323"/>
      <c r="B7" s="324"/>
      <c r="C7" s="325"/>
      <c r="D7" s="326"/>
      <c r="E7" s="327"/>
      <c r="F7" s="328"/>
      <c r="G7" s="329"/>
    </row>
    <row r="8" spans="1:8" ht="15" customHeight="1" x14ac:dyDescent="0.2">
      <c r="A8" s="330" t="s">
        <v>239</v>
      </c>
      <c r="B8" s="324" t="s">
        <v>240</v>
      </c>
      <c r="C8" s="304" t="s">
        <v>241</v>
      </c>
      <c r="D8" s="331"/>
      <c r="E8" s="332"/>
      <c r="F8" s="333"/>
      <c r="G8" s="334"/>
    </row>
    <row r="9" spans="1:8" ht="15" customHeight="1" x14ac:dyDescent="0.2">
      <c r="A9" s="335"/>
      <c r="B9" s="336"/>
      <c r="C9" s="305"/>
      <c r="D9" s="331"/>
      <c r="E9" s="332"/>
      <c r="F9" s="333"/>
      <c r="G9" s="334"/>
    </row>
    <row r="10" spans="1:8" ht="15" customHeight="1" x14ac:dyDescent="0.2">
      <c r="A10" s="335" t="s">
        <v>242</v>
      </c>
      <c r="B10" s="336"/>
      <c r="C10" s="325" t="s">
        <v>468</v>
      </c>
      <c r="D10" s="331"/>
      <c r="E10" s="332"/>
      <c r="F10" s="333"/>
      <c r="G10" s="337"/>
    </row>
    <row r="11" spans="1:8" ht="15" customHeight="1" x14ac:dyDescent="0.2">
      <c r="A11" s="335"/>
      <c r="B11" s="336"/>
      <c r="C11" s="305" t="s">
        <v>527</v>
      </c>
      <c r="D11" s="331"/>
      <c r="E11" s="332"/>
      <c r="F11" s="333"/>
      <c r="G11" s="334"/>
    </row>
    <row r="12" spans="1:8" ht="15" customHeight="1" x14ac:dyDescent="0.2">
      <c r="A12" s="335" t="s">
        <v>243</v>
      </c>
      <c r="B12" s="336" t="s">
        <v>244</v>
      </c>
      <c r="C12" s="338" t="s">
        <v>530</v>
      </c>
      <c r="D12" s="331" t="s">
        <v>12</v>
      </c>
      <c r="E12" s="332">
        <v>2</v>
      </c>
      <c r="F12" s="333"/>
      <c r="G12" s="337"/>
    </row>
    <row r="13" spans="1:8" ht="15" customHeight="1" x14ac:dyDescent="0.2">
      <c r="A13" s="335"/>
      <c r="B13" s="336"/>
      <c r="C13" s="338"/>
      <c r="D13" s="331"/>
      <c r="E13" s="332"/>
      <c r="F13" s="333"/>
      <c r="G13" s="337"/>
    </row>
    <row r="14" spans="1:8" ht="15" customHeight="1" x14ac:dyDescent="0.2">
      <c r="A14" s="335"/>
      <c r="B14" s="336"/>
      <c r="C14" s="305"/>
      <c r="D14" s="331"/>
      <c r="E14" s="332"/>
      <c r="F14" s="333"/>
      <c r="G14" s="337"/>
      <c r="H14" s="219"/>
    </row>
    <row r="15" spans="1:8" ht="15" customHeight="1" x14ac:dyDescent="0.2">
      <c r="A15" s="323" t="s">
        <v>245</v>
      </c>
      <c r="B15" s="336"/>
      <c r="C15" s="325" t="s">
        <v>246</v>
      </c>
      <c r="D15" s="331"/>
      <c r="E15" s="332"/>
      <c r="F15" s="333"/>
      <c r="G15" s="334"/>
    </row>
    <row r="16" spans="1:8" ht="15" customHeight="1" x14ac:dyDescent="0.2">
      <c r="A16" s="335"/>
      <c r="B16" s="336"/>
      <c r="C16" s="305"/>
      <c r="D16" s="331"/>
      <c r="E16" s="332"/>
      <c r="F16" s="333"/>
      <c r="G16" s="334"/>
    </row>
    <row r="17" spans="1:8" ht="24" x14ac:dyDescent="0.2">
      <c r="A17" s="335" t="s">
        <v>247</v>
      </c>
      <c r="B17" s="336"/>
      <c r="C17" s="339" t="s">
        <v>528</v>
      </c>
      <c r="D17" s="331" t="s">
        <v>12</v>
      </c>
      <c r="E17" s="332">
        <v>1</v>
      </c>
      <c r="F17" s="333"/>
      <c r="G17" s="337"/>
    </row>
    <row r="18" spans="1:8" ht="15" customHeight="1" x14ac:dyDescent="0.2">
      <c r="A18" s="335"/>
      <c r="B18" s="336"/>
      <c r="C18" s="305"/>
      <c r="D18" s="331"/>
      <c r="E18" s="332"/>
      <c r="F18" s="333"/>
      <c r="G18" s="334"/>
    </row>
    <row r="19" spans="1:8" ht="15" customHeight="1" x14ac:dyDescent="0.2">
      <c r="A19" s="323" t="s">
        <v>248</v>
      </c>
      <c r="B19" s="336"/>
      <c r="C19" s="325" t="s">
        <v>249</v>
      </c>
      <c r="D19" s="331"/>
      <c r="E19" s="332"/>
      <c r="F19" s="333"/>
      <c r="G19" s="334"/>
    </row>
    <row r="20" spans="1:8" ht="15" customHeight="1" x14ac:dyDescent="0.2">
      <c r="A20" s="335"/>
      <c r="B20" s="336"/>
      <c r="C20" s="305"/>
      <c r="D20" s="331"/>
      <c r="E20" s="332"/>
      <c r="F20" s="333"/>
      <c r="G20" s="337"/>
    </row>
    <row r="21" spans="1:8" ht="15" customHeight="1" x14ac:dyDescent="0.2">
      <c r="A21" s="335" t="s">
        <v>250</v>
      </c>
      <c r="B21" s="336"/>
      <c r="C21" s="305" t="s">
        <v>251</v>
      </c>
      <c r="D21" s="331" t="s">
        <v>12</v>
      </c>
      <c r="E21" s="332">
        <v>2</v>
      </c>
      <c r="F21" s="333"/>
      <c r="G21" s="337"/>
    </row>
    <row r="22" spans="1:8" ht="15" customHeight="1" x14ac:dyDescent="0.2">
      <c r="A22" s="335"/>
      <c r="B22" s="336"/>
      <c r="C22" s="305"/>
      <c r="D22" s="331"/>
      <c r="E22" s="332"/>
      <c r="F22" s="333"/>
      <c r="G22" s="337"/>
      <c r="H22" s="219"/>
    </row>
    <row r="23" spans="1:8" ht="15" customHeight="1" x14ac:dyDescent="0.2">
      <c r="A23" s="323" t="s">
        <v>252</v>
      </c>
      <c r="B23" s="324" t="s">
        <v>253</v>
      </c>
      <c r="C23" s="325" t="s">
        <v>8</v>
      </c>
      <c r="D23" s="331"/>
      <c r="E23" s="332"/>
      <c r="F23" s="333"/>
      <c r="G23" s="334"/>
    </row>
    <row r="24" spans="1:8" ht="15" customHeight="1" x14ac:dyDescent="0.2">
      <c r="A24" s="335"/>
      <c r="B24" s="336"/>
      <c r="C24" s="305"/>
      <c r="D24" s="331"/>
      <c r="E24" s="332"/>
      <c r="F24" s="333"/>
      <c r="G24" s="334"/>
    </row>
    <row r="25" spans="1:8" ht="15" customHeight="1" x14ac:dyDescent="0.2">
      <c r="A25" s="335" t="s">
        <v>254</v>
      </c>
      <c r="B25" s="336" t="s">
        <v>42</v>
      </c>
      <c r="C25" s="305" t="s">
        <v>255</v>
      </c>
      <c r="D25" s="331" t="s">
        <v>469</v>
      </c>
      <c r="E25" s="332">
        <v>1500</v>
      </c>
      <c r="F25" s="333"/>
      <c r="G25" s="337"/>
    </row>
    <row r="26" spans="1:8" ht="15" customHeight="1" x14ac:dyDescent="0.2">
      <c r="A26" s="335"/>
      <c r="B26" s="336"/>
      <c r="C26" s="305"/>
      <c r="D26" s="331"/>
      <c r="E26" s="332"/>
      <c r="F26" s="333"/>
      <c r="G26" s="334"/>
    </row>
    <row r="27" spans="1:8" ht="15" customHeight="1" x14ac:dyDescent="0.2">
      <c r="A27" s="323" t="s">
        <v>256</v>
      </c>
      <c r="B27" s="324" t="s">
        <v>257</v>
      </c>
      <c r="C27" s="325" t="s">
        <v>258</v>
      </c>
      <c r="D27" s="331"/>
      <c r="E27" s="332"/>
      <c r="F27" s="333"/>
      <c r="G27" s="334"/>
    </row>
    <row r="28" spans="1:8" ht="15" customHeight="1" x14ac:dyDescent="0.2">
      <c r="A28" s="335"/>
      <c r="B28" s="336"/>
      <c r="C28" s="305"/>
      <c r="D28" s="326"/>
      <c r="E28" s="332"/>
      <c r="F28" s="333"/>
      <c r="G28" s="337"/>
    </row>
    <row r="29" spans="1:8" ht="15" customHeight="1" x14ac:dyDescent="0.2">
      <c r="A29" s="335" t="s">
        <v>259</v>
      </c>
      <c r="B29" s="336" t="s">
        <v>260</v>
      </c>
      <c r="C29" s="305" t="s">
        <v>261</v>
      </c>
      <c r="D29" s="331" t="s">
        <v>11</v>
      </c>
      <c r="E29" s="332">
        <v>30</v>
      </c>
      <c r="F29" s="333"/>
      <c r="G29" s="337"/>
    </row>
    <row r="30" spans="1:8" ht="15" customHeight="1" x14ac:dyDescent="0.2">
      <c r="A30" s="335"/>
      <c r="B30" s="336"/>
      <c r="C30" s="305"/>
      <c r="D30" s="331"/>
      <c r="E30" s="332"/>
      <c r="F30" s="333"/>
      <c r="G30" s="334"/>
    </row>
    <row r="31" spans="1:8" ht="15" customHeight="1" x14ac:dyDescent="0.2">
      <c r="A31" s="323" t="s">
        <v>262</v>
      </c>
      <c r="B31" s="336"/>
      <c r="C31" s="325" t="s">
        <v>14</v>
      </c>
      <c r="D31" s="331"/>
      <c r="E31" s="332"/>
      <c r="F31" s="333"/>
      <c r="G31" s="337"/>
    </row>
    <row r="32" spans="1:8" ht="24" x14ac:dyDescent="0.2">
      <c r="A32" s="335" t="s">
        <v>263</v>
      </c>
      <c r="B32" s="336"/>
      <c r="C32" s="339" t="s">
        <v>264</v>
      </c>
      <c r="D32" s="331" t="s">
        <v>337</v>
      </c>
      <c r="E32" s="332">
        <v>2</v>
      </c>
      <c r="F32" s="333"/>
      <c r="G32" s="337"/>
    </row>
    <row r="33" spans="1:7" ht="15" customHeight="1" x14ac:dyDescent="0.2">
      <c r="A33" s="335"/>
      <c r="B33" s="336"/>
      <c r="C33" s="305"/>
      <c r="D33" s="331"/>
      <c r="E33" s="332"/>
      <c r="F33" s="333"/>
      <c r="G33" s="334"/>
    </row>
    <row r="34" spans="1:7" ht="24" x14ac:dyDescent="0.2">
      <c r="A34" s="335" t="s">
        <v>265</v>
      </c>
      <c r="B34" s="336" t="s">
        <v>33</v>
      </c>
      <c r="C34" s="339" t="s">
        <v>266</v>
      </c>
      <c r="D34" s="331" t="s">
        <v>235</v>
      </c>
      <c r="E34" s="332">
        <v>650</v>
      </c>
      <c r="F34" s="333"/>
      <c r="G34" s="337"/>
    </row>
    <row r="35" spans="1:7" ht="15" customHeight="1" x14ac:dyDescent="0.2">
      <c r="A35" s="335"/>
      <c r="B35" s="336"/>
      <c r="C35" s="305"/>
      <c r="D35" s="331"/>
      <c r="E35" s="332"/>
      <c r="F35" s="333"/>
      <c r="G35" s="337"/>
    </row>
    <row r="36" spans="1:7" ht="15" customHeight="1" x14ac:dyDescent="0.2">
      <c r="A36" s="323" t="s">
        <v>267</v>
      </c>
      <c r="B36" s="336"/>
      <c r="C36" s="325" t="s">
        <v>268</v>
      </c>
      <c r="D36" s="331"/>
      <c r="E36" s="332"/>
      <c r="F36" s="333"/>
      <c r="G36" s="334"/>
    </row>
    <row r="37" spans="1:7" ht="15" customHeight="1" x14ac:dyDescent="0.2">
      <c r="A37" s="335"/>
      <c r="B37" s="336"/>
      <c r="C37" s="305"/>
      <c r="D37" s="331"/>
      <c r="E37" s="332"/>
      <c r="F37" s="333"/>
      <c r="G37" s="337"/>
    </row>
    <row r="38" spans="1:7" ht="15" customHeight="1" x14ac:dyDescent="0.2">
      <c r="A38" s="335" t="s">
        <v>269</v>
      </c>
      <c r="B38" s="336"/>
      <c r="C38" s="305" t="s">
        <v>270</v>
      </c>
      <c r="D38" s="331" t="s">
        <v>117</v>
      </c>
      <c r="E38" s="332">
        <v>2</v>
      </c>
      <c r="F38" s="333"/>
      <c r="G38" s="337"/>
    </row>
    <row r="39" spans="1:7" ht="15" customHeight="1" x14ac:dyDescent="0.2">
      <c r="A39" s="335"/>
      <c r="B39" s="336"/>
      <c r="C39" s="366"/>
      <c r="D39" s="331"/>
      <c r="E39" s="332"/>
      <c r="F39" s="333"/>
      <c r="G39" s="334"/>
    </row>
    <row r="40" spans="1:7" ht="15" customHeight="1" x14ac:dyDescent="0.2">
      <c r="A40" s="335" t="s">
        <v>271</v>
      </c>
      <c r="B40" s="336"/>
      <c r="C40" s="305" t="s">
        <v>272</v>
      </c>
      <c r="D40" s="331" t="s">
        <v>117</v>
      </c>
      <c r="E40" s="332">
        <v>2</v>
      </c>
      <c r="F40" s="333"/>
      <c r="G40" s="337"/>
    </row>
    <row r="41" spans="1:7" ht="15" customHeight="1" x14ac:dyDescent="0.2">
      <c r="A41" s="335"/>
      <c r="B41" s="336"/>
      <c r="C41" s="305"/>
      <c r="D41" s="331"/>
      <c r="E41" s="332"/>
      <c r="F41" s="333"/>
      <c r="G41" s="337"/>
    </row>
    <row r="42" spans="1:7" ht="15" customHeight="1" x14ac:dyDescent="0.2">
      <c r="A42" s="335" t="s">
        <v>273</v>
      </c>
      <c r="B42" s="336"/>
      <c r="C42" s="305" t="s">
        <v>274</v>
      </c>
      <c r="D42" s="331" t="s">
        <v>117</v>
      </c>
      <c r="E42" s="332">
        <v>2</v>
      </c>
      <c r="F42" s="333"/>
      <c r="G42" s="337"/>
    </row>
    <row r="43" spans="1:7" ht="15" customHeight="1" x14ac:dyDescent="0.2">
      <c r="A43" s="335"/>
      <c r="B43" s="336"/>
      <c r="C43" s="305"/>
      <c r="D43" s="331"/>
      <c r="E43" s="332"/>
      <c r="F43" s="333"/>
      <c r="G43" s="334"/>
    </row>
    <row r="44" spans="1:7" ht="15" customHeight="1" x14ac:dyDescent="0.2">
      <c r="A44" s="335" t="s">
        <v>275</v>
      </c>
      <c r="B44" s="336"/>
      <c r="C44" s="305" t="s">
        <v>276</v>
      </c>
      <c r="D44" s="331" t="s">
        <v>117</v>
      </c>
      <c r="E44" s="332">
        <v>2</v>
      </c>
      <c r="F44" s="333"/>
      <c r="G44" s="337"/>
    </row>
    <row r="45" spans="1:7" ht="15" customHeight="1" x14ac:dyDescent="0.2">
      <c r="A45" s="335"/>
      <c r="B45" s="336"/>
      <c r="C45" s="305"/>
      <c r="D45" s="331"/>
      <c r="E45" s="332"/>
      <c r="F45" s="333"/>
      <c r="G45" s="334"/>
    </row>
    <row r="46" spans="1:7" ht="15" customHeight="1" x14ac:dyDescent="0.2">
      <c r="A46" s="330" t="s">
        <v>277</v>
      </c>
      <c r="B46" s="367"/>
      <c r="C46" s="304" t="s">
        <v>278</v>
      </c>
      <c r="D46" s="331"/>
      <c r="E46" s="332"/>
      <c r="F46" s="333"/>
      <c r="G46" s="334"/>
    </row>
    <row r="47" spans="1:7" ht="15" customHeight="1" x14ac:dyDescent="0.2">
      <c r="A47" s="335"/>
      <c r="B47" s="336"/>
      <c r="C47" s="366"/>
      <c r="D47" s="331"/>
      <c r="E47" s="332"/>
      <c r="F47" s="333"/>
      <c r="G47" s="334"/>
    </row>
    <row r="48" spans="1:7" ht="15" customHeight="1" x14ac:dyDescent="0.2">
      <c r="A48" s="335" t="s">
        <v>279</v>
      </c>
      <c r="B48" s="336"/>
      <c r="C48" s="305" t="s">
        <v>280</v>
      </c>
      <c r="D48" s="331" t="s">
        <v>117</v>
      </c>
      <c r="E48" s="332">
        <v>2</v>
      </c>
      <c r="F48" s="333"/>
      <c r="G48" s="337"/>
    </row>
    <row r="49" spans="1:7" ht="15" customHeight="1" x14ac:dyDescent="0.2">
      <c r="A49" s="335"/>
      <c r="B49" s="336"/>
      <c r="C49" s="305"/>
      <c r="D49" s="331"/>
      <c r="E49" s="332"/>
      <c r="F49" s="333"/>
      <c r="G49" s="337"/>
    </row>
    <row r="50" spans="1:7" ht="15" customHeight="1" x14ac:dyDescent="0.2">
      <c r="A50" s="323" t="s">
        <v>281</v>
      </c>
      <c r="B50" s="324"/>
      <c r="C50" s="348" t="s">
        <v>282</v>
      </c>
      <c r="D50" s="331"/>
      <c r="E50" s="332"/>
      <c r="F50" s="333"/>
      <c r="G50" s="334"/>
    </row>
    <row r="51" spans="1:7" ht="60" x14ac:dyDescent="0.2">
      <c r="A51" s="323"/>
      <c r="B51" s="336"/>
      <c r="C51" s="349" t="s">
        <v>326</v>
      </c>
      <c r="D51" s="331"/>
      <c r="E51" s="332"/>
      <c r="F51" s="333"/>
      <c r="G51" s="337"/>
    </row>
    <row r="52" spans="1:7" ht="15" customHeight="1" x14ac:dyDescent="0.2">
      <c r="A52" s="323"/>
      <c r="B52" s="336"/>
      <c r="C52" s="347" t="s">
        <v>327</v>
      </c>
      <c r="D52" s="331"/>
      <c r="E52" s="332"/>
      <c r="F52" s="333"/>
      <c r="G52" s="337"/>
    </row>
    <row r="53" spans="1:7" ht="15" customHeight="1" x14ac:dyDescent="0.2">
      <c r="A53" s="323"/>
      <c r="B53" s="336"/>
      <c r="C53" s="347"/>
      <c r="D53" s="331"/>
      <c r="E53" s="332"/>
      <c r="F53" s="333"/>
      <c r="G53" s="337"/>
    </row>
    <row r="54" spans="1:7" ht="15" customHeight="1" x14ac:dyDescent="0.2">
      <c r="A54" s="323"/>
      <c r="B54" s="336"/>
      <c r="C54" s="347"/>
      <c r="D54" s="350"/>
      <c r="E54" s="332"/>
      <c r="F54" s="333"/>
      <c r="G54" s="337"/>
    </row>
    <row r="55" spans="1:7" ht="15" customHeight="1" x14ac:dyDescent="0.2">
      <c r="A55" s="484" t="s">
        <v>99</v>
      </c>
      <c r="B55" s="485"/>
      <c r="C55" s="485"/>
      <c r="D55" s="485"/>
      <c r="E55" s="351"/>
      <c r="F55" s="368"/>
      <c r="G55" s="353"/>
    </row>
    <row r="56" spans="1:7" ht="15" customHeight="1" x14ac:dyDescent="0.2">
      <c r="A56" s="304" t="str">
        <f>+A$1</f>
        <v>Capricon District Municipality</v>
      </c>
      <c r="B56" s="304"/>
      <c r="C56" s="305"/>
      <c r="D56" s="305"/>
      <c r="E56" s="305"/>
      <c r="F56" s="306"/>
      <c r="G56" s="369"/>
    </row>
    <row r="57" spans="1:7" ht="15" customHeight="1" x14ac:dyDescent="0.2">
      <c r="A57" s="304" t="str">
        <f>+A$2</f>
        <v>KROMHOEK (MAKGATHO) DEVREDE TAAIBOSCH NEW STANDS (CONTRACT B) WATER SUPPLY</v>
      </c>
      <c r="B57" s="304"/>
      <c r="C57" s="305"/>
      <c r="D57" s="305"/>
      <c r="E57" s="305"/>
      <c r="F57" s="306"/>
      <c r="G57" s="369"/>
    </row>
    <row r="58" spans="1:7" ht="15" customHeight="1" x14ac:dyDescent="0.2">
      <c r="A58" s="304" t="str">
        <f>+A$3</f>
        <v>SCHEDULE 3  : ELEVATED STEEL TANK</v>
      </c>
      <c r="B58" s="304"/>
      <c r="C58" s="305"/>
      <c r="D58" s="305"/>
      <c r="E58" s="305"/>
      <c r="F58" s="307"/>
      <c r="G58" s="370"/>
    </row>
    <row r="59" spans="1:7" ht="15" customHeight="1" x14ac:dyDescent="0.2">
      <c r="A59" s="304"/>
      <c r="B59" s="304"/>
      <c r="C59" s="305"/>
      <c r="D59" s="305"/>
      <c r="E59" s="371"/>
      <c r="F59" s="371"/>
      <c r="G59" s="371"/>
    </row>
    <row r="60" spans="1:7" ht="15" customHeight="1" x14ac:dyDescent="0.2">
      <c r="A60" s="310" t="s">
        <v>1</v>
      </c>
      <c r="B60" s="372" t="s">
        <v>2</v>
      </c>
      <c r="C60" s="312" t="s">
        <v>3</v>
      </c>
      <c r="D60" s="313" t="s">
        <v>4</v>
      </c>
      <c r="E60" s="372" t="s">
        <v>120</v>
      </c>
      <c r="F60" s="373" t="s">
        <v>5</v>
      </c>
      <c r="G60" s="374" t="s">
        <v>6</v>
      </c>
    </row>
    <row r="61" spans="1:7" ht="15" customHeight="1" x14ac:dyDescent="0.2">
      <c r="A61" s="316" t="s">
        <v>7</v>
      </c>
      <c r="B61" s="375" t="s">
        <v>70</v>
      </c>
      <c r="C61" s="318"/>
      <c r="D61" s="319"/>
      <c r="E61" s="376"/>
      <c r="F61" s="377"/>
      <c r="G61" s="378"/>
    </row>
    <row r="62" spans="1:7" ht="15" customHeight="1" x14ac:dyDescent="0.2">
      <c r="A62" s="486" t="s">
        <v>122</v>
      </c>
      <c r="B62" s="487"/>
      <c r="C62" s="487"/>
      <c r="D62" s="488"/>
      <c r="E62" s="379"/>
      <c r="F62" s="380"/>
      <c r="G62" s="353"/>
    </row>
    <row r="63" spans="1:7" ht="15" customHeight="1" x14ac:dyDescent="0.2">
      <c r="A63" s="381" t="s">
        <v>283</v>
      </c>
      <c r="B63" s="382"/>
      <c r="C63" s="305" t="s">
        <v>522</v>
      </c>
      <c r="D63" s="383" t="s">
        <v>117</v>
      </c>
      <c r="E63" s="342">
        <v>2</v>
      </c>
      <c r="F63" s="343"/>
      <c r="G63" s="337"/>
    </row>
    <row r="64" spans="1:7" ht="15" customHeight="1" x14ac:dyDescent="0.2">
      <c r="A64" s="326"/>
      <c r="B64" s="344"/>
      <c r="C64" s="305"/>
      <c r="D64" s="331"/>
      <c r="E64" s="342"/>
      <c r="F64" s="343"/>
      <c r="G64" s="346"/>
    </row>
    <row r="65" spans="1:7" ht="15" customHeight="1" x14ac:dyDescent="0.2">
      <c r="A65" s="326" t="s">
        <v>284</v>
      </c>
      <c r="B65" s="344"/>
      <c r="C65" s="305" t="s">
        <v>523</v>
      </c>
      <c r="D65" s="331" t="s">
        <v>117</v>
      </c>
      <c r="E65" s="342">
        <v>2</v>
      </c>
      <c r="F65" s="343"/>
      <c r="G65" s="337"/>
    </row>
    <row r="66" spans="1:7" ht="15" customHeight="1" x14ac:dyDescent="0.2">
      <c r="A66" s="326"/>
      <c r="B66" s="344"/>
      <c r="C66" s="305"/>
      <c r="D66" s="331"/>
      <c r="E66" s="342"/>
      <c r="F66" s="343"/>
      <c r="G66" s="346"/>
    </row>
    <row r="67" spans="1:7" ht="15" customHeight="1" x14ac:dyDescent="0.2">
      <c r="A67" s="340" t="s">
        <v>286</v>
      </c>
      <c r="B67" s="341"/>
      <c r="C67" s="305" t="s">
        <v>524</v>
      </c>
      <c r="D67" s="331" t="s">
        <v>117</v>
      </c>
      <c r="E67" s="342">
        <v>4</v>
      </c>
      <c r="F67" s="343"/>
      <c r="G67" s="337"/>
    </row>
    <row r="68" spans="1:7" ht="15" customHeight="1" x14ac:dyDescent="0.2">
      <c r="A68" s="340"/>
      <c r="B68" s="341"/>
      <c r="C68" s="305"/>
      <c r="D68" s="331"/>
      <c r="E68" s="342"/>
      <c r="F68" s="343"/>
      <c r="G68" s="337"/>
    </row>
    <row r="69" spans="1:7" ht="15" customHeight="1" x14ac:dyDescent="0.2">
      <c r="A69" s="340" t="s">
        <v>288</v>
      </c>
      <c r="B69" s="344"/>
      <c r="C69" s="305" t="s">
        <v>525</v>
      </c>
      <c r="D69" s="331" t="s">
        <v>117</v>
      </c>
      <c r="E69" s="342">
        <v>4</v>
      </c>
      <c r="F69" s="343"/>
      <c r="G69" s="337"/>
    </row>
    <row r="70" spans="1:7" ht="15" customHeight="1" x14ac:dyDescent="0.2">
      <c r="A70" s="340"/>
      <c r="B70" s="344"/>
      <c r="C70" s="305"/>
      <c r="D70" s="331"/>
      <c r="E70" s="342"/>
      <c r="F70" s="343"/>
      <c r="G70" s="345"/>
    </row>
    <row r="71" spans="1:7" ht="15" customHeight="1" x14ac:dyDescent="0.2">
      <c r="A71" s="326" t="s">
        <v>290</v>
      </c>
      <c r="B71" s="344"/>
      <c r="C71" s="305" t="s">
        <v>526</v>
      </c>
      <c r="D71" s="331" t="s">
        <v>117</v>
      </c>
      <c r="E71" s="342">
        <v>4</v>
      </c>
      <c r="F71" s="343"/>
      <c r="G71" s="337"/>
    </row>
    <row r="72" spans="1:7" ht="15" customHeight="1" x14ac:dyDescent="0.2">
      <c r="A72" s="340"/>
      <c r="B72" s="341"/>
      <c r="C72" s="305"/>
      <c r="D72" s="331"/>
      <c r="E72" s="342"/>
      <c r="F72" s="343"/>
      <c r="G72" s="337"/>
    </row>
    <row r="73" spans="1:7" ht="15" customHeight="1" x14ac:dyDescent="0.2">
      <c r="A73" s="340" t="s">
        <v>292</v>
      </c>
      <c r="B73" s="341"/>
      <c r="C73" s="325" t="s">
        <v>293</v>
      </c>
      <c r="D73" s="331"/>
      <c r="E73" s="342"/>
      <c r="F73" s="343"/>
      <c r="G73" s="345"/>
    </row>
    <row r="74" spans="1:7" ht="15" customHeight="1" x14ac:dyDescent="0.2">
      <c r="A74" s="340"/>
      <c r="B74" s="341"/>
      <c r="C74" s="305" t="s">
        <v>479</v>
      </c>
      <c r="D74" s="331"/>
      <c r="E74" s="342"/>
      <c r="F74" s="343"/>
      <c r="G74" s="345"/>
    </row>
    <row r="75" spans="1:7" ht="15" customHeight="1" x14ac:dyDescent="0.2">
      <c r="A75" s="340"/>
      <c r="B75" s="341"/>
      <c r="C75" s="305"/>
      <c r="D75" s="331"/>
      <c r="E75" s="342"/>
      <c r="F75" s="343"/>
      <c r="G75" s="346"/>
    </row>
    <row r="76" spans="1:7" ht="15" customHeight="1" x14ac:dyDescent="0.2">
      <c r="A76" s="384" t="s">
        <v>294</v>
      </c>
      <c r="B76" s="341"/>
      <c r="C76" s="305" t="s">
        <v>295</v>
      </c>
      <c r="D76" s="331" t="s">
        <v>117</v>
      </c>
      <c r="E76" s="342">
        <v>2</v>
      </c>
      <c r="F76" s="343"/>
      <c r="G76" s="337"/>
    </row>
    <row r="77" spans="1:7" ht="15" customHeight="1" x14ac:dyDescent="0.2">
      <c r="A77" s="326"/>
      <c r="B77" s="344"/>
      <c r="C77" s="305"/>
      <c r="D77" s="331"/>
      <c r="E77" s="342"/>
      <c r="F77" s="343"/>
      <c r="G77" s="346"/>
    </row>
    <row r="78" spans="1:7" ht="15" customHeight="1" x14ac:dyDescent="0.2">
      <c r="A78" s="326" t="s">
        <v>296</v>
      </c>
      <c r="B78" s="344"/>
      <c r="C78" s="305" t="s">
        <v>285</v>
      </c>
      <c r="D78" s="331" t="s">
        <v>117</v>
      </c>
      <c r="E78" s="342">
        <v>2</v>
      </c>
      <c r="F78" s="343"/>
      <c r="G78" s="337"/>
    </row>
    <row r="79" spans="1:7" ht="15" customHeight="1" x14ac:dyDescent="0.2">
      <c r="A79" s="326"/>
      <c r="B79" s="344"/>
      <c r="C79" s="305"/>
      <c r="D79" s="331"/>
      <c r="E79" s="342"/>
      <c r="F79" s="343"/>
      <c r="G79" s="346"/>
    </row>
    <row r="80" spans="1:7" ht="15" customHeight="1" x14ac:dyDescent="0.2">
      <c r="A80" s="326" t="s">
        <v>297</v>
      </c>
      <c r="B80" s="344"/>
      <c r="C80" s="305" t="s">
        <v>287</v>
      </c>
      <c r="D80" s="331" t="s">
        <v>117</v>
      </c>
      <c r="E80" s="342">
        <v>4</v>
      </c>
      <c r="F80" s="343"/>
      <c r="G80" s="337"/>
    </row>
    <row r="81" spans="1:8" ht="15" customHeight="1" x14ac:dyDescent="0.2">
      <c r="A81" s="326"/>
      <c r="B81" s="344"/>
      <c r="C81" s="305"/>
      <c r="D81" s="331"/>
      <c r="E81" s="342"/>
      <c r="F81" s="343"/>
      <c r="G81" s="337"/>
    </row>
    <row r="82" spans="1:8" ht="15" customHeight="1" x14ac:dyDescent="0.2">
      <c r="A82" s="326" t="s">
        <v>298</v>
      </c>
      <c r="B82" s="344"/>
      <c r="C82" s="305" t="s">
        <v>289</v>
      </c>
      <c r="D82" s="331" t="s">
        <v>117</v>
      </c>
      <c r="E82" s="342">
        <v>2</v>
      </c>
      <c r="F82" s="343"/>
      <c r="G82" s="337"/>
    </row>
    <row r="83" spans="1:8" ht="15" customHeight="1" x14ac:dyDescent="0.2">
      <c r="A83" s="326"/>
      <c r="B83" s="344"/>
      <c r="C83" s="305"/>
      <c r="D83" s="331"/>
      <c r="E83" s="342"/>
      <c r="F83" s="343"/>
      <c r="G83" s="337"/>
    </row>
    <row r="84" spans="1:8" ht="15" customHeight="1" x14ac:dyDescent="0.2">
      <c r="A84" s="326" t="s">
        <v>299</v>
      </c>
      <c r="B84" s="344"/>
      <c r="C84" s="305" t="s">
        <v>291</v>
      </c>
      <c r="D84" s="331" t="s">
        <v>117</v>
      </c>
      <c r="E84" s="342">
        <v>2</v>
      </c>
      <c r="F84" s="343"/>
      <c r="G84" s="337"/>
    </row>
    <row r="85" spans="1:8" ht="15" customHeight="1" x14ac:dyDescent="0.2">
      <c r="A85" s="326"/>
      <c r="B85" s="344"/>
      <c r="C85" s="305"/>
      <c r="D85" s="331"/>
      <c r="E85" s="342"/>
      <c r="F85" s="343"/>
      <c r="G85" s="337"/>
    </row>
    <row r="86" spans="1:8" ht="15" customHeight="1" x14ac:dyDescent="0.2">
      <c r="A86" s="340" t="s">
        <v>300</v>
      </c>
      <c r="B86" s="341" t="s">
        <v>301</v>
      </c>
      <c r="C86" s="325" t="s">
        <v>302</v>
      </c>
      <c r="D86" s="331"/>
      <c r="E86" s="342"/>
      <c r="F86" s="343"/>
      <c r="G86" s="337"/>
    </row>
    <row r="87" spans="1:8" ht="15" customHeight="1" x14ac:dyDescent="0.2">
      <c r="A87" s="326"/>
      <c r="B87" s="344"/>
      <c r="C87" s="305"/>
      <c r="D87" s="331"/>
      <c r="E87" s="342"/>
      <c r="F87" s="343"/>
      <c r="G87" s="337"/>
    </row>
    <row r="88" spans="1:8" ht="15" customHeight="1" x14ac:dyDescent="0.2">
      <c r="A88" s="326" t="s">
        <v>303</v>
      </c>
      <c r="B88" s="344" t="s">
        <v>304</v>
      </c>
      <c r="C88" s="325" t="s">
        <v>305</v>
      </c>
      <c r="D88" s="331"/>
      <c r="E88" s="342"/>
      <c r="F88" s="343"/>
      <c r="G88" s="345"/>
    </row>
    <row r="89" spans="1:8" ht="15" customHeight="1" x14ac:dyDescent="0.2">
      <c r="A89" s="326"/>
      <c r="B89" s="344"/>
      <c r="C89" s="305"/>
      <c r="D89" s="331"/>
      <c r="E89" s="342"/>
      <c r="F89" s="343"/>
      <c r="G89" s="345"/>
    </row>
    <row r="90" spans="1:8" ht="15" customHeight="1" x14ac:dyDescent="0.2">
      <c r="A90" s="326"/>
      <c r="B90" s="344" t="s">
        <v>42</v>
      </c>
      <c r="C90" s="305" t="s">
        <v>306</v>
      </c>
      <c r="D90" s="331" t="s">
        <v>469</v>
      </c>
      <c r="E90" s="342">
        <v>10</v>
      </c>
      <c r="F90" s="343"/>
      <c r="G90" s="337"/>
    </row>
    <row r="91" spans="1:8" ht="15" customHeight="1" x14ac:dyDescent="0.2">
      <c r="A91" s="326"/>
      <c r="B91" s="344"/>
      <c r="C91" s="304"/>
      <c r="D91" s="331"/>
      <c r="E91" s="342"/>
      <c r="F91" s="343"/>
      <c r="G91" s="346"/>
    </row>
    <row r="92" spans="1:8" ht="15" customHeight="1" x14ac:dyDescent="0.2">
      <c r="A92" s="326"/>
      <c r="B92" s="344" t="s">
        <v>307</v>
      </c>
      <c r="C92" s="305" t="s">
        <v>308</v>
      </c>
      <c r="D92" s="331" t="s">
        <v>469</v>
      </c>
      <c r="E92" s="342">
        <v>10</v>
      </c>
      <c r="F92" s="343"/>
      <c r="G92" s="337"/>
      <c r="H92" s="220"/>
    </row>
    <row r="93" spans="1:8" ht="15" customHeight="1" x14ac:dyDescent="0.2">
      <c r="A93" s="326"/>
      <c r="B93" s="344"/>
      <c r="C93" s="347"/>
      <c r="D93" s="331"/>
      <c r="E93" s="342"/>
      <c r="F93" s="343"/>
      <c r="G93" s="346"/>
    </row>
    <row r="94" spans="1:8" ht="15" customHeight="1" x14ac:dyDescent="0.2">
      <c r="A94" s="326" t="s">
        <v>309</v>
      </c>
      <c r="B94" s="344" t="s">
        <v>310</v>
      </c>
      <c r="C94" s="348" t="s">
        <v>311</v>
      </c>
      <c r="D94" s="331"/>
      <c r="E94" s="342"/>
      <c r="F94" s="343"/>
      <c r="G94" s="346"/>
    </row>
    <row r="95" spans="1:8" ht="15" customHeight="1" x14ac:dyDescent="0.2">
      <c r="A95" s="326"/>
      <c r="B95" s="344"/>
      <c r="C95" s="347"/>
      <c r="D95" s="331"/>
      <c r="E95" s="342"/>
      <c r="F95" s="343"/>
      <c r="G95" s="346"/>
    </row>
    <row r="96" spans="1:8" ht="15" customHeight="1" x14ac:dyDescent="0.2">
      <c r="A96" s="326"/>
      <c r="B96" s="335" t="s">
        <v>75</v>
      </c>
      <c r="C96" s="347" t="s">
        <v>312</v>
      </c>
      <c r="D96" s="331" t="s">
        <v>234</v>
      </c>
      <c r="E96" s="332">
        <v>0.5</v>
      </c>
      <c r="F96" s="333"/>
      <c r="G96" s="334"/>
    </row>
    <row r="97" spans="1:7" s="221" customFormat="1" ht="15" customHeight="1" x14ac:dyDescent="0.2">
      <c r="A97" s="340"/>
      <c r="B97" s="323"/>
      <c r="C97" s="347" t="s">
        <v>313</v>
      </c>
      <c r="D97" s="331" t="s">
        <v>234</v>
      </c>
      <c r="E97" s="342">
        <v>1</v>
      </c>
      <c r="F97" s="343"/>
      <c r="G97" s="337"/>
    </row>
    <row r="98" spans="1:7" ht="15" customHeight="1" x14ac:dyDescent="0.2">
      <c r="A98" s="326"/>
      <c r="B98" s="335"/>
      <c r="C98" s="347"/>
      <c r="D98" s="331"/>
      <c r="E98" s="342"/>
      <c r="F98" s="343"/>
      <c r="G98" s="337"/>
    </row>
    <row r="99" spans="1:7" ht="15" customHeight="1" x14ac:dyDescent="0.2">
      <c r="A99" s="326" t="s">
        <v>314</v>
      </c>
      <c r="B99" s="335" t="s">
        <v>315</v>
      </c>
      <c r="C99" s="348" t="s">
        <v>316</v>
      </c>
      <c r="D99" s="331"/>
      <c r="E99" s="342"/>
      <c r="F99" s="343"/>
      <c r="G99" s="337"/>
    </row>
    <row r="100" spans="1:7" ht="15" customHeight="1" x14ac:dyDescent="0.2">
      <c r="A100" s="326"/>
      <c r="B100" s="335"/>
      <c r="C100" s="347"/>
      <c r="D100" s="331"/>
      <c r="E100" s="342"/>
      <c r="F100" s="343"/>
      <c r="G100" s="337"/>
    </row>
    <row r="101" spans="1:7" ht="15" customHeight="1" x14ac:dyDescent="0.2">
      <c r="A101" s="326"/>
      <c r="B101" s="335" t="s">
        <v>97</v>
      </c>
      <c r="C101" s="347" t="s">
        <v>317</v>
      </c>
      <c r="D101" s="331"/>
      <c r="E101" s="342"/>
      <c r="F101" s="343"/>
      <c r="G101" s="337"/>
    </row>
    <row r="102" spans="1:7" ht="15" customHeight="1" x14ac:dyDescent="0.2">
      <c r="A102" s="326"/>
      <c r="B102" s="335"/>
      <c r="C102" s="305"/>
      <c r="D102" s="331"/>
      <c r="E102" s="342"/>
      <c r="F102" s="343"/>
      <c r="G102" s="337"/>
    </row>
    <row r="103" spans="1:7" ht="15" customHeight="1" x14ac:dyDescent="0.2">
      <c r="A103" s="326"/>
      <c r="B103" s="335" t="s">
        <v>318</v>
      </c>
      <c r="C103" s="305" t="s">
        <v>319</v>
      </c>
      <c r="D103" s="331" t="s">
        <v>469</v>
      </c>
      <c r="E103" s="342">
        <v>50</v>
      </c>
      <c r="F103" s="343"/>
      <c r="G103" s="337"/>
    </row>
    <row r="104" spans="1:7" ht="15" customHeight="1" x14ac:dyDescent="0.2">
      <c r="A104" s="326"/>
      <c r="B104" s="335"/>
      <c r="C104" s="305"/>
      <c r="D104" s="331"/>
      <c r="E104" s="342"/>
      <c r="F104" s="343"/>
      <c r="G104" s="337"/>
    </row>
    <row r="105" spans="1:7" ht="15" customHeight="1" x14ac:dyDescent="0.2">
      <c r="A105" s="326"/>
      <c r="B105" s="335" t="s">
        <v>108</v>
      </c>
      <c r="C105" s="347" t="s">
        <v>320</v>
      </c>
      <c r="D105" s="331" t="s">
        <v>11</v>
      </c>
      <c r="E105" s="342">
        <v>24</v>
      </c>
      <c r="F105" s="343"/>
      <c r="G105" s="337"/>
    </row>
    <row r="106" spans="1:7" ht="15" customHeight="1" x14ac:dyDescent="0.2">
      <c r="A106" s="326"/>
      <c r="B106" s="335"/>
      <c r="C106" s="348"/>
      <c r="D106" s="331"/>
      <c r="E106" s="342"/>
      <c r="F106" s="343"/>
      <c r="G106" s="337"/>
    </row>
    <row r="107" spans="1:7" ht="15" customHeight="1" x14ac:dyDescent="0.2">
      <c r="A107" s="340" t="s">
        <v>321</v>
      </c>
      <c r="B107" s="323" t="s">
        <v>322</v>
      </c>
      <c r="C107" s="348" t="s">
        <v>323</v>
      </c>
      <c r="D107" s="331"/>
      <c r="E107" s="342"/>
      <c r="F107" s="343"/>
      <c r="G107" s="337"/>
    </row>
    <row r="108" spans="1:7" ht="15" customHeight="1" x14ac:dyDescent="0.2">
      <c r="A108" s="326"/>
      <c r="B108" s="335"/>
      <c r="C108" s="347"/>
      <c r="D108" s="331"/>
      <c r="E108" s="342"/>
      <c r="F108" s="343"/>
      <c r="G108" s="337"/>
    </row>
    <row r="109" spans="1:7" ht="15" customHeight="1" x14ac:dyDescent="0.2">
      <c r="A109" s="326" t="s">
        <v>324</v>
      </c>
      <c r="B109" s="335" t="s">
        <v>33</v>
      </c>
      <c r="C109" s="348" t="s">
        <v>325</v>
      </c>
      <c r="D109" s="331"/>
      <c r="E109" s="342"/>
      <c r="F109" s="343"/>
      <c r="G109" s="337"/>
    </row>
    <row r="110" spans="1:7" ht="15" customHeight="1" x14ac:dyDescent="0.2">
      <c r="A110" s="326"/>
      <c r="B110" s="335"/>
      <c r="C110" s="347"/>
      <c r="D110" s="331"/>
      <c r="E110" s="342"/>
      <c r="F110" s="343"/>
      <c r="G110" s="337"/>
    </row>
    <row r="111" spans="1:7" ht="36" x14ac:dyDescent="0.2">
      <c r="A111" s="326"/>
      <c r="B111" s="335"/>
      <c r="C111" s="349" t="s">
        <v>328</v>
      </c>
      <c r="D111" s="331" t="s">
        <v>117</v>
      </c>
      <c r="E111" s="332">
        <v>150</v>
      </c>
      <c r="F111" s="333"/>
      <c r="G111" s="337"/>
    </row>
    <row r="112" spans="1:7" ht="15" customHeight="1" x14ac:dyDescent="0.2">
      <c r="A112" s="326"/>
      <c r="B112" s="335"/>
      <c r="C112" s="347"/>
      <c r="D112" s="350"/>
      <c r="E112" s="332"/>
      <c r="F112" s="333"/>
      <c r="G112" s="337"/>
    </row>
    <row r="113" spans="1:8" ht="15" customHeight="1" x14ac:dyDescent="0.2">
      <c r="A113" s="484" t="s">
        <v>99</v>
      </c>
      <c r="B113" s="485"/>
      <c r="C113" s="485"/>
      <c r="D113" s="485"/>
      <c r="E113" s="351"/>
      <c r="F113" s="352"/>
      <c r="G113" s="353"/>
    </row>
    <row r="119" spans="1:8" ht="15" customHeight="1" x14ac:dyDescent="0.2">
      <c r="G119" s="223"/>
      <c r="H119" s="220"/>
    </row>
    <row r="120" spans="1:8" ht="15" customHeight="1" x14ac:dyDescent="0.2">
      <c r="G120" s="223"/>
    </row>
    <row r="121" spans="1:8" ht="15" customHeight="1" x14ac:dyDescent="0.2">
      <c r="G121" s="223"/>
    </row>
  </sheetData>
  <mergeCells count="4">
    <mergeCell ref="E4:G4"/>
    <mergeCell ref="A55:D55"/>
    <mergeCell ref="A62:D62"/>
    <mergeCell ref="A113:D113"/>
  </mergeCells>
  <printOptions horizontalCentered="1"/>
  <pageMargins left="0.74803149606299213" right="0.27559055118110237" top="0.98425196850393704" bottom="0.98425196850393704" header="0.51181102362204722" footer="0.51181102362204722"/>
  <pageSetup paperSize="9" scale="80" firstPageNumber="38" orientation="portrait" useFirstPageNumber="1" r:id="rId1"/>
  <headerFooter alignWithMargins="0">
    <oddHeader xml:space="preserve">&amp;L&amp;"Arial Narrow,Regular"&amp;8Compiled for:
Capricorn District Municipality
&amp;"Arial Narrow,Bold"Taaibocshgroet Water Supply in Blouberg Local Municipality&amp;R&amp;8Compiled by:
Maloka Mosomo JV </oddHeader>
    <oddFooter>&amp;C&amp;8C&amp;P Of C100&amp;R&amp;8C2.2
Bill of quantities</oddFooter>
  </headerFooter>
  <rowBreaks count="1" manualBreakCount="1">
    <brk id="55" min="1" max="6"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opLeftCell="A60" zoomScaleNormal="100" zoomScaleSheetLayoutView="115" workbookViewId="0">
      <selection activeCell="E31" sqref="E31"/>
    </sheetView>
  </sheetViews>
  <sheetFormatPr defaultColWidth="9.140625" defaultRowHeight="12.75" x14ac:dyDescent="0.2"/>
  <cols>
    <col min="1" max="1" width="10.85546875" style="205" customWidth="1"/>
    <col min="2" max="2" width="10.42578125" style="205" customWidth="1"/>
    <col min="3" max="3" width="54.7109375" style="205" customWidth="1"/>
    <col min="4" max="4" width="8.7109375" style="205" customWidth="1"/>
    <col min="5" max="5" width="13.28515625" style="205" customWidth="1"/>
    <col min="6" max="6" width="12" style="218" customWidth="1"/>
    <col min="7" max="7" width="12.7109375" style="218" customWidth="1"/>
    <col min="8" max="16384" width="9.140625" style="205"/>
  </cols>
  <sheetData>
    <row r="1" spans="1:7" x14ac:dyDescent="0.2">
      <c r="A1" s="491"/>
      <c r="B1" s="491"/>
      <c r="C1" s="491"/>
      <c r="D1" s="491"/>
      <c r="E1" s="491"/>
      <c r="F1" s="491"/>
      <c r="G1" s="491"/>
    </row>
    <row r="2" spans="1:7" x14ac:dyDescent="0.2">
      <c r="A2" s="492" t="str">
        <f>RETICULATION!A61</f>
        <v>Capricon District Municipality</v>
      </c>
      <c r="B2" s="492"/>
      <c r="C2" s="492"/>
      <c r="D2" s="492"/>
      <c r="E2" s="492"/>
      <c r="F2" s="492"/>
      <c r="G2" s="492"/>
    </row>
    <row r="3" spans="1:7" x14ac:dyDescent="0.2">
      <c r="A3" s="492" t="str">
        <f>RETICULATION!A62</f>
        <v>KROMHOEK (MAKGATHO) DEVREDE TAAIBOSCH NEW STANDS (CONTRACT B) WATER SUPPLY</v>
      </c>
      <c r="B3" s="492"/>
      <c r="C3" s="492"/>
      <c r="D3" s="492"/>
      <c r="E3" s="492"/>
      <c r="F3" s="492"/>
      <c r="G3" s="492"/>
    </row>
    <row r="4" spans="1:7" x14ac:dyDescent="0.2">
      <c r="A4" s="493"/>
      <c r="B4" s="493"/>
      <c r="C4" s="493"/>
      <c r="D4" s="493"/>
      <c r="E4" s="494"/>
      <c r="F4" s="494"/>
      <c r="G4" s="494"/>
    </row>
    <row r="5" spans="1:7" x14ac:dyDescent="0.2">
      <c r="A5" s="279" t="s">
        <v>349</v>
      </c>
      <c r="B5" s="280"/>
      <c r="C5" s="281"/>
      <c r="D5" s="282"/>
      <c r="E5" s="282"/>
      <c r="F5" s="283"/>
      <c r="G5" s="284"/>
    </row>
    <row r="6" spans="1:7" x14ac:dyDescent="0.2">
      <c r="A6" s="354" t="s">
        <v>388</v>
      </c>
      <c r="B6" s="286"/>
      <c r="C6" s="287"/>
      <c r="D6" s="286"/>
      <c r="E6" s="288"/>
      <c r="F6" s="289"/>
      <c r="G6" s="290"/>
    </row>
    <row r="7" spans="1:7" x14ac:dyDescent="0.2">
      <c r="A7" s="355"/>
      <c r="B7" s="291"/>
      <c r="C7" s="291"/>
      <c r="D7" s="291"/>
      <c r="E7" s="291"/>
      <c r="F7" s="292"/>
      <c r="G7" s="293"/>
    </row>
    <row r="8" spans="1:7" x14ac:dyDescent="0.2">
      <c r="A8" s="310" t="s">
        <v>1</v>
      </c>
      <c r="B8" s="311" t="s">
        <v>2</v>
      </c>
      <c r="C8" s="312" t="s">
        <v>3</v>
      </c>
      <c r="D8" s="313" t="s">
        <v>4</v>
      </c>
      <c r="E8" s="314" t="s">
        <v>120</v>
      </c>
      <c r="F8" s="315" t="s">
        <v>5</v>
      </c>
      <c r="G8" s="313" t="s">
        <v>6</v>
      </c>
    </row>
    <row r="9" spans="1:7" x14ac:dyDescent="0.2">
      <c r="A9" s="316" t="s">
        <v>7</v>
      </c>
      <c r="B9" s="317" t="s">
        <v>70</v>
      </c>
      <c r="C9" s="318"/>
      <c r="D9" s="319"/>
      <c r="E9" s="320"/>
      <c r="F9" s="321"/>
      <c r="G9" s="322"/>
    </row>
    <row r="10" spans="1:7" ht="12.75" customHeight="1" x14ac:dyDescent="0.2">
      <c r="A10" s="254" t="s">
        <v>387</v>
      </c>
      <c r="B10" s="255"/>
      <c r="C10" s="256" t="s">
        <v>350</v>
      </c>
      <c r="D10" s="256"/>
      <c r="E10" s="256"/>
      <c r="F10" s="257"/>
      <c r="G10" s="258"/>
    </row>
    <row r="11" spans="1:7" ht="12.75" customHeight="1" x14ac:dyDescent="0.2">
      <c r="A11" s="240"/>
      <c r="B11" s="240"/>
      <c r="C11" s="259" t="s">
        <v>351</v>
      </c>
      <c r="D11" s="260"/>
      <c r="E11" s="260"/>
      <c r="F11" s="261"/>
      <c r="G11" s="262"/>
    </row>
    <row r="12" spans="1:7" ht="12.75" customHeight="1" x14ac:dyDescent="0.2">
      <c r="A12" s="233"/>
      <c r="B12" s="233"/>
      <c r="C12" s="247"/>
      <c r="D12" s="242"/>
      <c r="E12" s="243"/>
      <c r="F12" s="252"/>
      <c r="G12" s="263"/>
    </row>
    <row r="13" spans="1:7" ht="12.75" customHeight="1" x14ac:dyDescent="0.2">
      <c r="A13" s="239">
        <v>4.0999999999999996</v>
      </c>
      <c r="B13" s="240" t="s">
        <v>352</v>
      </c>
      <c r="C13" s="241" t="s">
        <v>518</v>
      </c>
      <c r="D13" s="242"/>
      <c r="E13" s="243"/>
      <c r="F13" s="252"/>
      <c r="G13" s="263"/>
    </row>
    <row r="14" spans="1:7" ht="12.75" customHeight="1" x14ac:dyDescent="0.2">
      <c r="A14" s="264" t="s">
        <v>367</v>
      </c>
      <c r="B14" s="265" t="s">
        <v>353</v>
      </c>
      <c r="C14" s="266" t="s">
        <v>452</v>
      </c>
      <c r="D14" s="235"/>
      <c r="E14" s="236"/>
      <c r="F14" s="237"/>
      <c r="G14" s="267"/>
    </row>
    <row r="15" spans="1:7" ht="12.75" customHeight="1" x14ac:dyDescent="0.2">
      <c r="A15" s="245"/>
      <c r="B15" s="233"/>
      <c r="C15" s="234" t="s">
        <v>453</v>
      </c>
      <c r="D15" s="236"/>
      <c r="E15" s="236"/>
      <c r="F15" s="237"/>
      <c r="G15" s="267"/>
    </row>
    <row r="16" spans="1:7" ht="12.75" customHeight="1" x14ac:dyDescent="0.2">
      <c r="A16" s="245"/>
      <c r="B16" s="233"/>
      <c r="C16" s="234" t="s">
        <v>454</v>
      </c>
      <c r="D16" s="236"/>
      <c r="E16" s="236"/>
      <c r="F16" s="237"/>
      <c r="G16" s="267"/>
    </row>
    <row r="17" spans="1:9" ht="12.75" customHeight="1" x14ac:dyDescent="0.2">
      <c r="A17" s="245"/>
      <c r="B17" s="233"/>
      <c r="C17" s="234"/>
      <c r="D17" s="236"/>
      <c r="E17" s="236"/>
      <c r="F17" s="237"/>
      <c r="G17" s="267"/>
    </row>
    <row r="18" spans="1:9" s="214" customFormat="1" ht="12.75" customHeight="1" x14ac:dyDescent="0.2">
      <c r="A18" s="268"/>
      <c r="B18" s="269" t="s">
        <v>376</v>
      </c>
      <c r="C18" s="270" t="s">
        <v>461</v>
      </c>
      <c r="D18" s="271"/>
      <c r="E18" s="272"/>
      <c r="F18" s="273"/>
      <c r="G18" s="274"/>
    </row>
    <row r="19" spans="1:9" s="214" customFormat="1" ht="12.75" customHeight="1" x14ac:dyDescent="0.2">
      <c r="A19" s="268"/>
      <c r="B19" s="269"/>
      <c r="C19" s="270" t="s">
        <v>462</v>
      </c>
      <c r="D19" s="271"/>
      <c r="E19" s="272"/>
      <c r="F19" s="273"/>
      <c r="G19" s="274"/>
    </row>
    <row r="20" spans="1:9" s="214" customFormat="1" ht="12.75" customHeight="1" x14ac:dyDescent="0.2">
      <c r="A20" s="268"/>
      <c r="B20" s="269"/>
      <c r="C20" s="251" t="s">
        <v>543</v>
      </c>
      <c r="D20" s="271"/>
      <c r="E20" s="272"/>
      <c r="F20" s="273"/>
      <c r="G20" s="274"/>
    </row>
    <row r="21" spans="1:9" s="214" customFormat="1" ht="12.75" customHeight="1" x14ac:dyDescent="0.2">
      <c r="A21" s="268"/>
      <c r="B21" s="269"/>
      <c r="C21" s="275" t="s">
        <v>445</v>
      </c>
      <c r="D21" s="271"/>
      <c r="E21" s="272"/>
      <c r="F21" s="273"/>
      <c r="G21" s="274"/>
    </row>
    <row r="22" spans="1:9" s="215" customFormat="1" ht="12.75" customHeight="1" x14ac:dyDescent="0.2">
      <c r="A22" s="245"/>
      <c r="B22" s="240"/>
      <c r="C22" s="251" t="s">
        <v>446</v>
      </c>
      <c r="D22" s="276" t="s">
        <v>377</v>
      </c>
      <c r="E22" s="277">
        <v>2</v>
      </c>
      <c r="F22" s="385"/>
      <c r="G22" s="278"/>
    </row>
    <row r="23" spans="1:9" s="213" customFormat="1" ht="12.75" customHeight="1" x14ac:dyDescent="0.2">
      <c r="A23" s="264"/>
      <c r="B23" s="265"/>
      <c r="C23" s="275"/>
      <c r="D23" s="271"/>
      <c r="E23" s="272"/>
      <c r="F23" s="273"/>
      <c r="G23" s="274"/>
    </row>
    <row r="24" spans="1:9" s="213" customFormat="1" ht="12.75" customHeight="1" x14ac:dyDescent="0.2">
      <c r="A24" s="212"/>
      <c r="B24" s="265" t="s">
        <v>378</v>
      </c>
      <c r="C24" s="270" t="s">
        <v>540</v>
      </c>
      <c r="D24" s="271"/>
      <c r="E24" s="272"/>
      <c r="F24" s="273"/>
      <c r="G24" s="274"/>
    </row>
    <row r="25" spans="1:9" s="213" customFormat="1" ht="12.75" customHeight="1" x14ac:dyDescent="0.2">
      <c r="A25" s="212"/>
      <c r="B25" s="265"/>
      <c r="C25" s="270" t="s">
        <v>541</v>
      </c>
      <c r="D25" s="271"/>
      <c r="E25" s="272"/>
      <c r="F25" s="273"/>
      <c r="G25" s="274"/>
    </row>
    <row r="26" spans="1:9" s="215" customFormat="1" ht="12.75" customHeight="1" x14ac:dyDescent="0.2">
      <c r="A26" s="207"/>
      <c r="B26" s="240"/>
      <c r="C26" s="251" t="s">
        <v>542</v>
      </c>
      <c r="D26" s="276"/>
      <c r="E26" s="277"/>
      <c r="F26" s="249"/>
      <c r="G26" s="278"/>
    </row>
    <row r="27" spans="1:9" s="215" customFormat="1" ht="12.75" customHeight="1" x14ac:dyDescent="0.2">
      <c r="A27" s="207"/>
      <c r="B27" s="240"/>
      <c r="C27" s="275" t="s">
        <v>445</v>
      </c>
      <c r="D27" s="276"/>
      <c r="E27" s="277"/>
      <c r="F27" s="249"/>
      <c r="G27" s="278"/>
    </row>
    <row r="28" spans="1:9" s="213" customFormat="1" ht="12.75" customHeight="1" x14ac:dyDescent="0.2">
      <c r="A28" s="212"/>
      <c r="B28" s="265"/>
      <c r="C28" s="251" t="s">
        <v>446</v>
      </c>
      <c r="D28" s="276" t="s">
        <v>377</v>
      </c>
      <c r="E28" s="277">
        <v>3</v>
      </c>
      <c r="F28" s="385"/>
      <c r="G28" s="278"/>
    </row>
    <row r="29" spans="1:9" s="213" customFormat="1" ht="12.75" customHeight="1" x14ac:dyDescent="0.2">
      <c r="A29" s="212"/>
      <c r="B29" s="240"/>
      <c r="C29" s="251"/>
      <c r="D29" s="276"/>
      <c r="E29" s="277"/>
      <c r="F29" s="249"/>
      <c r="G29" s="278"/>
    </row>
    <row r="30" spans="1:9" s="213" customFormat="1" ht="12.75" customHeight="1" x14ac:dyDescent="0.2">
      <c r="A30" s="264"/>
      <c r="B30" s="265" t="s">
        <v>379</v>
      </c>
      <c r="C30" s="266" t="s">
        <v>455</v>
      </c>
      <c r="D30" s="276"/>
      <c r="E30" s="277"/>
      <c r="F30" s="249"/>
      <c r="G30" s="278"/>
      <c r="H30" s="363"/>
      <c r="I30" s="363"/>
    </row>
    <row r="31" spans="1:9" s="213" customFormat="1" ht="12.75" customHeight="1" x14ac:dyDescent="0.2">
      <c r="A31" s="264"/>
      <c r="B31" s="265"/>
      <c r="C31" s="266" t="s">
        <v>450</v>
      </c>
      <c r="D31" s="276"/>
      <c r="E31" s="277"/>
      <c r="F31" s="249"/>
      <c r="G31" s="278"/>
      <c r="H31" s="363"/>
      <c r="I31" s="363"/>
    </row>
    <row r="32" spans="1:9" s="213" customFormat="1" ht="12.75" customHeight="1" x14ac:dyDescent="0.2">
      <c r="A32" s="264"/>
      <c r="B32" s="265"/>
      <c r="C32" s="266" t="s">
        <v>451</v>
      </c>
      <c r="D32" s="276"/>
      <c r="E32" s="277"/>
      <c r="F32" s="249"/>
      <c r="G32" s="278"/>
      <c r="H32" s="363"/>
      <c r="I32" s="363"/>
    </row>
    <row r="33" spans="1:9" s="213" customFormat="1" ht="12.75" customHeight="1" x14ac:dyDescent="0.2">
      <c r="A33" s="264"/>
      <c r="B33" s="265"/>
      <c r="C33" s="266" t="s">
        <v>380</v>
      </c>
      <c r="D33" s="271" t="s">
        <v>337</v>
      </c>
      <c r="E33" s="272">
        <v>3</v>
      </c>
      <c r="F33" s="273"/>
      <c r="G33" s="274"/>
      <c r="H33" s="363"/>
      <c r="I33" s="363"/>
    </row>
    <row r="34" spans="1:9" s="213" customFormat="1" ht="12.75" customHeight="1" x14ac:dyDescent="0.2">
      <c r="A34" s="264"/>
      <c r="B34" s="265"/>
      <c r="C34" s="266" t="s">
        <v>381</v>
      </c>
      <c r="D34" s="271" t="s">
        <v>337</v>
      </c>
      <c r="E34" s="272">
        <v>2</v>
      </c>
      <c r="F34" s="273"/>
      <c r="G34" s="274"/>
      <c r="H34" s="363"/>
      <c r="I34" s="363"/>
    </row>
    <row r="35" spans="1:9" ht="12.75" customHeight="1" x14ac:dyDescent="0.2">
      <c r="A35" s="245"/>
      <c r="B35" s="233"/>
      <c r="C35" s="234"/>
      <c r="D35" s="242"/>
      <c r="E35" s="364"/>
      <c r="F35" s="357"/>
      <c r="G35" s="278"/>
      <c r="H35" s="291"/>
      <c r="I35" s="291"/>
    </row>
    <row r="36" spans="1:9" ht="12.75" customHeight="1" x14ac:dyDescent="0.2">
      <c r="A36" s="245"/>
      <c r="B36" s="265" t="s">
        <v>355</v>
      </c>
      <c r="C36" s="266" t="s">
        <v>447</v>
      </c>
      <c r="D36" s="276"/>
      <c r="E36" s="277"/>
      <c r="F36" s="249"/>
      <c r="G36" s="278"/>
      <c r="H36" s="291"/>
      <c r="I36" s="291"/>
    </row>
    <row r="37" spans="1:9" ht="12.75" customHeight="1" x14ac:dyDescent="0.2">
      <c r="A37" s="245"/>
      <c r="B37" s="265"/>
      <c r="C37" s="266" t="s">
        <v>448</v>
      </c>
      <c r="D37" s="276"/>
      <c r="E37" s="277"/>
      <c r="F37" s="249"/>
      <c r="G37" s="278"/>
      <c r="H37" s="291"/>
      <c r="I37" s="291"/>
    </row>
    <row r="38" spans="1:9" ht="12.75" customHeight="1" x14ac:dyDescent="0.2">
      <c r="A38" s="245"/>
      <c r="B38" s="265"/>
      <c r="C38" s="266" t="s">
        <v>449</v>
      </c>
      <c r="D38" s="276"/>
      <c r="E38" s="277"/>
      <c r="F38" s="249"/>
      <c r="G38" s="278"/>
      <c r="H38" s="291"/>
      <c r="I38" s="291"/>
    </row>
    <row r="39" spans="1:9" ht="12.75" customHeight="1" x14ac:dyDescent="0.2">
      <c r="A39" s="245"/>
      <c r="B39" s="265"/>
      <c r="C39" s="266" t="s">
        <v>383</v>
      </c>
      <c r="D39" s="271" t="s">
        <v>337</v>
      </c>
      <c r="E39" s="272">
        <v>3</v>
      </c>
      <c r="F39" s="273"/>
      <c r="G39" s="274"/>
      <c r="H39" s="291"/>
      <c r="I39" s="291"/>
    </row>
    <row r="40" spans="1:9" ht="12.75" customHeight="1" x14ac:dyDescent="0.2">
      <c r="A40" s="245"/>
      <c r="B40" s="265"/>
      <c r="C40" s="266" t="s">
        <v>382</v>
      </c>
      <c r="D40" s="271" t="s">
        <v>337</v>
      </c>
      <c r="E40" s="272">
        <v>2</v>
      </c>
      <c r="F40" s="273"/>
      <c r="G40" s="274"/>
      <c r="H40" s="291"/>
      <c r="I40" s="291"/>
    </row>
    <row r="41" spans="1:9" ht="12.75" customHeight="1" x14ac:dyDescent="0.2">
      <c r="A41" s="245"/>
      <c r="B41" s="233"/>
      <c r="C41" s="234"/>
      <c r="D41" s="243"/>
      <c r="E41" s="364"/>
      <c r="F41" s="249"/>
      <c r="G41" s="278"/>
      <c r="H41" s="291"/>
      <c r="I41" s="291"/>
    </row>
    <row r="42" spans="1:9" s="215" customFormat="1" ht="12.75" customHeight="1" x14ac:dyDescent="0.2">
      <c r="A42" s="245" t="s">
        <v>368</v>
      </c>
      <c r="B42" s="240" t="s">
        <v>384</v>
      </c>
      <c r="C42" s="251" t="s">
        <v>456</v>
      </c>
      <c r="D42" s="276"/>
      <c r="E42" s="277"/>
      <c r="F42" s="249"/>
      <c r="G42" s="278"/>
      <c r="H42" s="365"/>
      <c r="I42" s="365"/>
    </row>
    <row r="43" spans="1:9" s="215" customFormat="1" ht="12.75" customHeight="1" x14ac:dyDescent="0.2">
      <c r="A43" s="245"/>
      <c r="B43" s="240"/>
      <c r="C43" s="251" t="s">
        <v>457</v>
      </c>
      <c r="D43" s="276" t="s">
        <v>354</v>
      </c>
      <c r="E43" s="277">
        <v>1</v>
      </c>
      <c r="F43" s="249"/>
      <c r="G43" s="278"/>
      <c r="H43" s="365"/>
      <c r="I43" s="365"/>
    </row>
    <row r="44" spans="1:9" ht="12.75" customHeight="1" x14ac:dyDescent="0.2">
      <c r="A44" s="245"/>
      <c r="B44" s="233"/>
      <c r="C44" s="253"/>
      <c r="D44" s="297"/>
      <c r="E44" s="236"/>
      <c r="F44" s="237"/>
      <c r="G44" s="238"/>
      <c r="H44" s="291"/>
      <c r="I44" s="291"/>
    </row>
    <row r="45" spans="1:9" s="215" customFormat="1" ht="12.75" customHeight="1" x14ac:dyDescent="0.2">
      <c r="A45" s="245" t="s">
        <v>369</v>
      </c>
      <c r="B45" s="233"/>
      <c r="C45" s="295" t="s">
        <v>458</v>
      </c>
      <c r="D45" s="276"/>
      <c r="E45" s="277"/>
      <c r="F45" s="249"/>
      <c r="G45" s="296"/>
    </row>
    <row r="46" spans="1:9" s="215" customFormat="1" ht="12.75" customHeight="1" x14ac:dyDescent="0.2">
      <c r="A46" s="245"/>
      <c r="B46" s="233"/>
      <c r="C46" s="295" t="s">
        <v>459</v>
      </c>
      <c r="D46" s="276"/>
      <c r="E46" s="277"/>
      <c r="F46" s="249"/>
      <c r="G46" s="296"/>
    </row>
    <row r="47" spans="1:9" s="215" customFormat="1" ht="12.75" customHeight="1" x14ac:dyDescent="0.2">
      <c r="A47" s="245"/>
      <c r="B47" s="233"/>
      <c r="C47" s="295" t="s">
        <v>460</v>
      </c>
      <c r="D47" s="276" t="s">
        <v>337</v>
      </c>
      <c r="E47" s="277">
        <v>5</v>
      </c>
      <c r="F47" s="249"/>
      <c r="G47" s="296"/>
    </row>
    <row r="48" spans="1:9" ht="12.75" customHeight="1" x14ac:dyDescent="0.2">
      <c r="A48" s="245"/>
      <c r="B48" s="250"/>
      <c r="C48" s="295"/>
      <c r="D48" s="297"/>
      <c r="E48" s="236"/>
      <c r="F48" s="246"/>
      <c r="G48" s="267"/>
    </row>
    <row r="49" spans="1:7" ht="12.75" customHeight="1" x14ac:dyDescent="0.2">
      <c r="A49" s="245" t="s">
        <v>370</v>
      </c>
      <c r="B49" s="233"/>
      <c r="C49" s="234" t="s">
        <v>385</v>
      </c>
      <c r="D49" s="298"/>
      <c r="E49" s="299"/>
      <c r="F49" s="246"/>
      <c r="G49" s="238"/>
    </row>
    <row r="50" spans="1:7" ht="12.75" customHeight="1" x14ac:dyDescent="0.2">
      <c r="A50" s="233"/>
      <c r="B50" s="233"/>
      <c r="C50" s="253" t="s">
        <v>465</v>
      </c>
      <c r="D50" s="298" t="s">
        <v>354</v>
      </c>
      <c r="E50" s="299">
        <v>5</v>
      </c>
      <c r="F50" s="300">
        <v>92910.95</v>
      </c>
      <c r="G50" s="267">
        <f>E50*F50</f>
        <v>464554.75</v>
      </c>
    </row>
    <row r="51" spans="1:7" ht="12.75" customHeight="1" x14ac:dyDescent="0.2">
      <c r="A51" s="233"/>
      <c r="B51" s="233"/>
      <c r="C51" s="253" t="s">
        <v>463</v>
      </c>
      <c r="D51" s="235"/>
      <c r="E51" s="301"/>
      <c r="F51" s="302"/>
      <c r="G51" s="238"/>
    </row>
    <row r="52" spans="1:7" ht="12.75" customHeight="1" x14ac:dyDescent="0.2">
      <c r="A52" s="233"/>
      <c r="B52" s="233"/>
      <c r="C52" s="253" t="s">
        <v>464</v>
      </c>
      <c r="D52" s="235" t="s">
        <v>15</v>
      </c>
      <c r="E52" s="301">
        <f>G50</f>
        <v>464554.75</v>
      </c>
      <c r="F52" s="302"/>
      <c r="G52" s="238"/>
    </row>
    <row r="53" spans="1:7" ht="12.75" customHeight="1" x14ac:dyDescent="0.2">
      <c r="A53" s="206"/>
      <c r="B53" s="206"/>
      <c r="C53" s="208"/>
      <c r="D53" s="209"/>
      <c r="E53" s="210"/>
      <c r="F53" s="211"/>
      <c r="G53" s="217"/>
    </row>
    <row r="54" spans="1:7" ht="12.75" customHeight="1" x14ac:dyDescent="0.2">
      <c r="A54" s="239">
        <v>4.2</v>
      </c>
      <c r="B54" s="240" t="s">
        <v>356</v>
      </c>
      <c r="C54" s="241" t="s">
        <v>357</v>
      </c>
      <c r="D54" s="242"/>
      <c r="E54" s="243"/>
      <c r="F54" s="252"/>
      <c r="G54" s="238"/>
    </row>
    <row r="55" spans="1:7" ht="12.75" customHeight="1" x14ac:dyDescent="0.2">
      <c r="A55" s="245" t="s">
        <v>371</v>
      </c>
      <c r="B55" s="233"/>
      <c r="C55" s="253" t="s">
        <v>470</v>
      </c>
      <c r="D55" s="235"/>
      <c r="E55" s="236"/>
      <c r="F55" s="237"/>
      <c r="G55" s="238"/>
    </row>
    <row r="56" spans="1:7" ht="12.75" customHeight="1" x14ac:dyDescent="0.2">
      <c r="A56" s="245"/>
      <c r="B56" s="233"/>
      <c r="C56" s="253" t="s">
        <v>471</v>
      </c>
      <c r="D56" s="235" t="s">
        <v>359</v>
      </c>
      <c r="E56" s="236">
        <v>5</v>
      </c>
      <c r="F56" s="237"/>
      <c r="G56" s="238"/>
    </row>
    <row r="57" spans="1:7" ht="12.75" customHeight="1" x14ac:dyDescent="0.2">
      <c r="A57" s="207"/>
      <c r="B57" s="206"/>
      <c r="C57" s="216"/>
      <c r="D57" s="209"/>
      <c r="E57" s="210"/>
      <c r="F57" s="211"/>
      <c r="G57" s="217"/>
    </row>
    <row r="58" spans="1:7" ht="12.75" customHeight="1" x14ac:dyDescent="0.2">
      <c r="A58" s="245" t="s">
        <v>372</v>
      </c>
      <c r="B58" s="233"/>
      <c r="C58" s="251" t="s">
        <v>358</v>
      </c>
      <c r="D58" s="235" t="s">
        <v>359</v>
      </c>
      <c r="E58" s="236">
        <v>5</v>
      </c>
      <c r="F58" s="237"/>
      <c r="G58" s="238"/>
    </row>
    <row r="59" spans="1:7" ht="12.75" customHeight="1" x14ac:dyDescent="0.2">
      <c r="A59" s="233"/>
      <c r="B59" s="233"/>
      <c r="C59" s="234"/>
      <c r="D59" s="235"/>
      <c r="E59" s="236"/>
      <c r="F59" s="237"/>
      <c r="G59" s="238"/>
    </row>
    <row r="60" spans="1:7" x14ac:dyDescent="0.2">
      <c r="A60" s="239">
        <v>4.3</v>
      </c>
      <c r="B60" s="233" t="s">
        <v>375</v>
      </c>
      <c r="C60" s="394" t="s">
        <v>360</v>
      </c>
      <c r="D60" s="242"/>
      <c r="E60" s="243"/>
      <c r="F60" s="244"/>
      <c r="G60" s="238"/>
    </row>
    <row r="61" spans="1:7" ht="12.75" customHeight="1" x14ac:dyDescent="0.2">
      <c r="A61" s="245" t="s">
        <v>373</v>
      </c>
      <c r="B61" s="233"/>
      <c r="C61" s="234" t="s">
        <v>361</v>
      </c>
      <c r="D61" s="242"/>
      <c r="E61" s="243"/>
      <c r="F61" s="244"/>
      <c r="G61" s="238"/>
    </row>
    <row r="62" spans="1:7" ht="12.75" customHeight="1" x14ac:dyDescent="0.2">
      <c r="A62" s="245"/>
      <c r="B62" s="233"/>
      <c r="C62" s="234" t="s">
        <v>362</v>
      </c>
      <c r="D62" s="235" t="s">
        <v>359</v>
      </c>
      <c r="E62" s="236">
        <v>5</v>
      </c>
      <c r="F62" s="246"/>
      <c r="G62" s="238"/>
    </row>
    <row r="63" spans="1:7" ht="12.75" customHeight="1" x14ac:dyDescent="0.2">
      <c r="A63" s="245"/>
      <c r="B63" s="233"/>
      <c r="C63" s="234"/>
      <c r="D63" s="235"/>
      <c r="E63" s="236"/>
      <c r="F63" s="246"/>
      <c r="G63" s="238"/>
    </row>
    <row r="64" spans="1:7" x14ac:dyDescent="0.2">
      <c r="A64" s="239"/>
      <c r="B64" s="240" t="s">
        <v>374</v>
      </c>
      <c r="C64" s="394" t="s">
        <v>363</v>
      </c>
      <c r="D64" s="247"/>
      <c r="E64" s="248"/>
      <c r="F64" s="249"/>
      <c r="G64" s="238"/>
    </row>
    <row r="65" spans="1:7" ht="12.75" customHeight="1" x14ac:dyDescent="0.2">
      <c r="A65" s="245"/>
      <c r="B65" s="233"/>
      <c r="C65" s="234" t="s">
        <v>364</v>
      </c>
      <c r="D65" s="234"/>
      <c r="E65" s="236"/>
      <c r="F65" s="249"/>
      <c r="G65" s="238"/>
    </row>
    <row r="66" spans="1:7" ht="12.75" customHeight="1" x14ac:dyDescent="0.2">
      <c r="A66" s="250"/>
      <c r="B66" s="233"/>
      <c r="C66" s="234" t="s">
        <v>365</v>
      </c>
      <c r="D66" s="234"/>
      <c r="E66" s="236"/>
      <c r="F66" s="249"/>
      <c r="G66" s="238"/>
    </row>
    <row r="67" spans="1:7" ht="12.75" customHeight="1" x14ac:dyDescent="0.2">
      <c r="A67" s="233"/>
      <c r="B67" s="233"/>
      <c r="C67" s="234" t="s">
        <v>366</v>
      </c>
      <c r="D67" s="235" t="s">
        <v>359</v>
      </c>
      <c r="E67" s="236">
        <v>2</v>
      </c>
      <c r="F67" s="237"/>
      <c r="G67" s="238"/>
    </row>
    <row r="68" spans="1:7" ht="12.75" customHeight="1" x14ac:dyDescent="0.2">
      <c r="A68" s="233"/>
      <c r="B68" s="233"/>
      <c r="C68" s="234"/>
      <c r="D68" s="235"/>
      <c r="E68" s="236"/>
      <c r="F68" s="237"/>
      <c r="G68" s="238"/>
    </row>
    <row r="69" spans="1:7" ht="12.75" customHeight="1" x14ac:dyDescent="0.2">
      <c r="A69" s="233" t="s">
        <v>213</v>
      </c>
      <c r="B69" s="233" t="s">
        <v>181</v>
      </c>
      <c r="C69" s="241" t="s">
        <v>520</v>
      </c>
      <c r="D69" s="235"/>
      <c r="E69" s="236"/>
      <c r="F69" s="237"/>
      <c r="G69" s="238"/>
    </row>
    <row r="70" spans="1:7" ht="12.75" customHeight="1" x14ac:dyDescent="0.2">
      <c r="A70" s="233"/>
      <c r="B70" s="233"/>
      <c r="C70" s="234" t="s">
        <v>475</v>
      </c>
      <c r="D70" s="235"/>
      <c r="E70" s="236"/>
      <c r="F70" s="237"/>
      <c r="G70" s="238"/>
    </row>
    <row r="71" spans="1:7" ht="12.75" customHeight="1" x14ac:dyDescent="0.2">
      <c r="A71" s="233"/>
      <c r="B71" s="233"/>
      <c r="C71" s="234" t="s">
        <v>476</v>
      </c>
      <c r="D71" s="235"/>
      <c r="E71" s="236"/>
      <c r="F71" s="237"/>
      <c r="G71" s="238"/>
    </row>
    <row r="72" spans="1:7" ht="12.75" customHeight="1" x14ac:dyDescent="0.2">
      <c r="A72" s="233"/>
      <c r="B72" s="233"/>
      <c r="C72" s="234" t="s">
        <v>477</v>
      </c>
      <c r="D72" s="235"/>
      <c r="E72" s="236"/>
      <c r="F72" s="237"/>
      <c r="G72" s="238"/>
    </row>
    <row r="73" spans="1:7" ht="12.75" customHeight="1" x14ac:dyDescent="0.2">
      <c r="A73" s="242"/>
      <c r="B73" s="242"/>
      <c r="C73" s="242" t="s">
        <v>521</v>
      </c>
      <c r="D73" s="298" t="s">
        <v>354</v>
      </c>
      <c r="E73" s="233">
        <v>1</v>
      </c>
      <c r="F73" s="237">
        <v>1898816.65</v>
      </c>
      <c r="G73" s="469">
        <f>F73</f>
        <v>1898816.65</v>
      </c>
    </row>
    <row r="74" spans="1:7" ht="12.75" customHeight="1" x14ac:dyDescent="0.2">
      <c r="A74" s="242"/>
      <c r="B74" s="242"/>
      <c r="C74" s="242"/>
      <c r="D74" s="233"/>
      <c r="E74" s="362"/>
      <c r="F74" s="357"/>
      <c r="G74" s="278"/>
    </row>
    <row r="75" spans="1:7" ht="12.75" customHeight="1" x14ac:dyDescent="0.2">
      <c r="A75" s="242"/>
      <c r="B75" s="242" t="s">
        <v>133</v>
      </c>
      <c r="C75" s="242" t="s">
        <v>519</v>
      </c>
      <c r="D75" s="233" t="s">
        <v>15</v>
      </c>
      <c r="E75" s="470">
        <f>F73</f>
        <v>1898816.65</v>
      </c>
      <c r="F75" s="302"/>
      <c r="G75" s="238"/>
    </row>
    <row r="76" spans="1:7" ht="12.75" customHeight="1" x14ac:dyDescent="0.2">
      <c r="A76" s="358"/>
      <c r="B76" s="358"/>
      <c r="C76" s="358"/>
      <c r="D76" s="358"/>
      <c r="E76" s="359"/>
      <c r="F76" s="360"/>
      <c r="G76" s="361"/>
    </row>
    <row r="77" spans="1:7" ht="12.75" customHeight="1" x14ac:dyDescent="0.2">
      <c r="A77" s="489" t="s">
        <v>386</v>
      </c>
      <c r="B77" s="489"/>
      <c r="C77" s="489"/>
      <c r="D77" s="489"/>
      <c r="E77" s="489"/>
      <c r="F77" s="490"/>
      <c r="G77" s="303"/>
    </row>
  </sheetData>
  <mergeCells count="6">
    <mergeCell ref="A77:F77"/>
    <mergeCell ref="A1:G1"/>
    <mergeCell ref="A2:G2"/>
    <mergeCell ref="A3:G3"/>
    <mergeCell ref="A4:D4"/>
    <mergeCell ref="E4:G4"/>
  </mergeCells>
  <pageMargins left="0.70866141732283472" right="0.70866141732283472" top="0.74803149606299213" bottom="0.74803149606299213" header="0.31496062992125984" footer="0.31496062992125984"/>
  <pageSetup scale="71" orientation="portrait" r:id="rId1"/>
  <headerFooter>
    <oddHeader xml:space="preserve">&amp;L&amp;"Arial Narrow,Regular"&amp;8Compiled for:
Capricorn District Municipality
&amp;"Arial Narrow,Bold"Taaibocshgroet Water Supply in Blouberg Local Municipality&amp;R&amp;"Arial Narrow,Regular"&amp;8Compiled by:
Maloka Mosomo JV </oddHeader>
  </headerFooter>
  <rowBreaks count="1" manualBreakCount="1">
    <brk id="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opLeftCell="A12" workbookViewId="0">
      <selection activeCell="G14" sqref="G14"/>
    </sheetView>
  </sheetViews>
  <sheetFormatPr defaultColWidth="9.28515625" defaultRowHeight="12" x14ac:dyDescent="0.2"/>
  <cols>
    <col min="1" max="1" width="17.5703125" style="2" customWidth="1"/>
    <col min="2" max="2" width="17.7109375" style="2" customWidth="1"/>
    <col min="3" max="3" width="8.28515625" style="2" customWidth="1"/>
    <col min="4" max="4" width="12" style="2" customWidth="1"/>
    <col min="5" max="5" width="13.28515625" style="2" customWidth="1"/>
    <col min="6" max="6" width="13" style="2" bestFit="1" customWidth="1"/>
    <col min="7" max="7" width="17.42578125" style="71" customWidth="1"/>
    <col min="8" max="8" width="15.5703125" style="23" customWidth="1"/>
    <col min="9" max="9" width="14" style="2" bestFit="1" customWidth="1"/>
    <col min="10" max="11" width="18.7109375" style="2" customWidth="1"/>
    <col min="12" max="16384" width="9.28515625" style="2"/>
  </cols>
  <sheetData>
    <row r="1" spans="1:10" x14ac:dyDescent="0.2">
      <c r="A1" s="404"/>
      <c r="B1" s="405"/>
      <c r="C1" s="405"/>
      <c r="D1" s="405"/>
      <c r="E1" s="405"/>
      <c r="F1" s="405"/>
      <c r="G1" s="406"/>
    </row>
    <row r="2" spans="1:10" x14ac:dyDescent="0.2">
      <c r="A2" s="495" t="s">
        <v>341</v>
      </c>
      <c r="B2" s="496"/>
      <c r="C2" s="496"/>
      <c r="D2" s="496"/>
      <c r="E2" s="496"/>
      <c r="F2" s="496"/>
      <c r="G2" s="497"/>
      <c r="H2" s="407"/>
    </row>
    <row r="3" spans="1:10" x14ac:dyDescent="0.2">
      <c r="A3" s="408"/>
      <c r="B3" s="407"/>
      <c r="C3" s="407"/>
      <c r="D3" s="407"/>
      <c r="E3" s="407"/>
      <c r="F3" s="407"/>
      <c r="G3" s="409"/>
    </row>
    <row r="4" spans="1:10" x14ac:dyDescent="0.2">
      <c r="A4" s="495" t="s">
        <v>545</v>
      </c>
      <c r="B4" s="496"/>
      <c r="C4" s="496"/>
      <c r="D4" s="496"/>
      <c r="E4" s="496"/>
      <c r="F4" s="496"/>
      <c r="G4" s="497"/>
      <c r="H4" s="407"/>
    </row>
    <row r="5" spans="1:10" x14ac:dyDescent="0.2">
      <c r="A5" s="51"/>
      <c r="G5" s="114"/>
    </row>
    <row r="6" spans="1:10" x14ac:dyDescent="0.2">
      <c r="A6" s="498" t="s">
        <v>546</v>
      </c>
      <c r="B6" s="499"/>
      <c r="C6" s="499"/>
      <c r="D6" s="499"/>
      <c r="E6" s="499"/>
      <c r="F6" s="499"/>
      <c r="G6" s="500"/>
      <c r="H6" s="410"/>
    </row>
    <row r="7" spans="1:10" x14ac:dyDescent="0.2">
      <c r="A7" s="51"/>
      <c r="G7" s="114"/>
    </row>
    <row r="8" spans="1:10" x14ac:dyDescent="0.2">
      <c r="A8" s="411" t="s">
        <v>66</v>
      </c>
      <c r="B8" s="23"/>
      <c r="F8" s="496"/>
      <c r="G8" s="497"/>
    </row>
    <row r="9" spans="1:10" ht="12.75" thickBot="1" x14ac:dyDescent="0.25">
      <c r="A9" s="51"/>
      <c r="F9" s="501"/>
      <c r="G9" s="502"/>
    </row>
    <row r="10" spans="1:10" x14ac:dyDescent="0.2">
      <c r="A10" s="412" t="s">
        <v>225</v>
      </c>
      <c r="B10" s="413"/>
      <c r="C10" s="413"/>
      <c r="D10" s="413"/>
      <c r="E10" s="413"/>
      <c r="F10" s="413"/>
      <c r="G10" s="414"/>
      <c r="H10" s="415"/>
    </row>
    <row r="11" spans="1:10" x14ac:dyDescent="0.2">
      <c r="A11" s="411"/>
      <c r="G11" s="416"/>
      <c r="H11" s="415"/>
    </row>
    <row r="12" spans="1:10" x14ac:dyDescent="0.2">
      <c r="A12" s="51" t="s">
        <v>62</v>
      </c>
      <c r="B12" s="2" t="s">
        <v>67</v>
      </c>
      <c r="G12" s="417"/>
      <c r="H12" s="418"/>
      <c r="I12" s="419"/>
      <c r="J12" s="74"/>
    </row>
    <row r="13" spans="1:10" x14ac:dyDescent="0.2">
      <c r="A13" s="51"/>
      <c r="G13" s="420"/>
    </row>
    <row r="14" spans="1:10" x14ac:dyDescent="0.2">
      <c r="A14" s="51" t="s">
        <v>63</v>
      </c>
      <c r="B14" s="2" t="s">
        <v>223</v>
      </c>
      <c r="G14" s="417"/>
    </row>
    <row r="15" spans="1:10" x14ac:dyDescent="0.2">
      <c r="A15" s="51"/>
      <c r="G15" s="420"/>
    </row>
    <row r="16" spans="1:10" x14ac:dyDescent="0.2">
      <c r="A16" s="51" t="s">
        <v>224</v>
      </c>
      <c r="B16" s="2" t="s">
        <v>236</v>
      </c>
      <c r="F16" s="421"/>
      <c r="G16" s="422"/>
    </row>
    <row r="17" spans="1:9" x14ac:dyDescent="0.2">
      <c r="A17" s="51"/>
      <c r="G17" s="420"/>
    </row>
    <row r="18" spans="1:9" x14ac:dyDescent="0.2">
      <c r="A18" s="51" t="s">
        <v>332</v>
      </c>
      <c r="B18" s="2" t="s">
        <v>333</v>
      </c>
      <c r="G18" s="417"/>
    </row>
    <row r="19" spans="1:9" ht="12.75" thickBot="1" x14ac:dyDescent="0.25">
      <c r="A19" s="51"/>
      <c r="G19" s="420"/>
      <c r="I19" s="423"/>
    </row>
    <row r="20" spans="1:9" x14ac:dyDescent="0.2">
      <c r="A20" s="424"/>
      <c r="B20" s="413"/>
      <c r="C20" s="413"/>
      <c r="D20" s="413"/>
      <c r="E20" s="413"/>
      <c r="F20" s="413"/>
      <c r="G20" s="425"/>
    </row>
    <row r="21" spans="1:9" x14ac:dyDescent="0.2">
      <c r="A21" s="411" t="s">
        <v>334</v>
      </c>
      <c r="B21" s="23"/>
      <c r="C21" s="23"/>
      <c r="D21" s="23"/>
      <c r="E21" s="23"/>
      <c r="F21" s="23"/>
      <c r="G21" s="426"/>
      <c r="H21" s="427"/>
    </row>
    <row r="22" spans="1:9" x14ac:dyDescent="0.2">
      <c r="A22" s="411"/>
      <c r="B22" s="23"/>
      <c r="C22" s="23"/>
      <c r="D22" s="23"/>
      <c r="E22" s="23"/>
      <c r="F22" s="23"/>
      <c r="G22" s="428"/>
    </row>
    <row r="23" spans="1:9" x14ac:dyDescent="0.2">
      <c r="A23" s="411"/>
      <c r="B23" s="23"/>
      <c r="C23" s="23"/>
      <c r="D23" s="23"/>
      <c r="E23" s="23"/>
      <c r="F23" s="23"/>
      <c r="G23" s="428"/>
    </row>
    <row r="24" spans="1:9" x14ac:dyDescent="0.2">
      <c r="A24" s="411"/>
      <c r="B24" s="23"/>
      <c r="C24" s="23"/>
      <c r="D24" s="23"/>
      <c r="E24" s="23"/>
      <c r="F24" s="23"/>
      <c r="G24" s="428"/>
    </row>
    <row r="25" spans="1:9" x14ac:dyDescent="0.2">
      <c r="A25" s="411" t="s">
        <v>64</v>
      </c>
      <c r="B25" s="23"/>
      <c r="C25" s="23"/>
      <c r="D25" s="23"/>
      <c r="E25" s="23"/>
      <c r="F25" s="23"/>
      <c r="G25" s="429"/>
      <c r="I25" s="430"/>
    </row>
    <row r="26" spans="1:9" ht="12.75" thickBot="1" x14ac:dyDescent="0.25">
      <c r="A26" s="431"/>
      <c r="B26" s="432"/>
      <c r="C26" s="432"/>
      <c r="D26" s="432"/>
      <c r="E26" s="432"/>
      <c r="F26" s="432"/>
      <c r="G26" s="433"/>
      <c r="I26" s="430"/>
    </row>
    <row r="27" spans="1:9" x14ac:dyDescent="0.2">
      <c r="A27" s="424"/>
      <c r="B27" s="413"/>
      <c r="C27" s="413"/>
      <c r="D27" s="413"/>
      <c r="E27" s="413"/>
      <c r="F27" s="413"/>
      <c r="G27" s="425"/>
      <c r="I27" s="430"/>
    </row>
    <row r="28" spans="1:9" x14ac:dyDescent="0.2">
      <c r="A28" s="411"/>
      <c r="B28" s="23"/>
      <c r="C28" s="23"/>
      <c r="D28" s="23"/>
      <c r="E28" s="23"/>
      <c r="F28" s="23"/>
      <c r="G28" s="434"/>
      <c r="I28" s="430"/>
    </row>
    <row r="29" spans="1:9" x14ac:dyDescent="0.2">
      <c r="A29" s="411"/>
      <c r="B29" s="23"/>
      <c r="C29" s="23"/>
      <c r="D29" s="23"/>
      <c r="E29" s="23"/>
      <c r="F29" s="23"/>
      <c r="G29" s="428"/>
      <c r="I29" s="430"/>
    </row>
    <row r="30" spans="1:9" x14ac:dyDescent="0.2">
      <c r="A30" s="411"/>
      <c r="B30" s="23"/>
      <c r="C30" s="23"/>
      <c r="D30" s="23"/>
      <c r="E30" s="23"/>
      <c r="F30" s="23"/>
      <c r="G30" s="434"/>
      <c r="I30" s="430"/>
    </row>
    <row r="31" spans="1:9" x14ac:dyDescent="0.2">
      <c r="A31" s="411"/>
      <c r="B31" s="23"/>
      <c r="C31" s="23"/>
      <c r="D31" s="23"/>
      <c r="E31" s="23"/>
      <c r="F31" s="23"/>
      <c r="G31" s="428"/>
      <c r="I31" s="430"/>
    </row>
    <row r="32" spans="1:9" ht="12.75" thickBot="1" x14ac:dyDescent="0.25">
      <c r="A32" s="435"/>
      <c r="B32" s="436"/>
      <c r="C32" s="436"/>
      <c r="D32" s="436"/>
      <c r="E32" s="436"/>
      <c r="F32" s="436"/>
      <c r="G32" s="437"/>
      <c r="I32" s="430"/>
    </row>
    <row r="33" spans="1:11" x14ac:dyDescent="0.2">
      <c r="A33" s="51"/>
      <c r="G33" s="438"/>
      <c r="I33" s="430"/>
    </row>
    <row r="34" spans="1:11" x14ac:dyDescent="0.2">
      <c r="A34" s="439"/>
      <c r="G34" s="440"/>
    </row>
    <row r="35" spans="1:11" x14ac:dyDescent="0.2">
      <c r="A35" s="439"/>
      <c r="G35" s="441"/>
      <c r="I35" s="430"/>
    </row>
    <row r="36" spans="1:11" x14ac:dyDescent="0.2">
      <c r="A36" s="442"/>
      <c r="B36" s="443"/>
      <c r="C36" s="443"/>
      <c r="D36" s="444"/>
      <c r="F36" s="71"/>
      <c r="G36" s="441"/>
      <c r="I36" s="430"/>
    </row>
    <row r="37" spans="1:11" x14ac:dyDescent="0.2">
      <c r="A37" s="442"/>
      <c r="B37" s="443"/>
      <c r="C37" s="443"/>
      <c r="D37" s="445"/>
      <c r="F37" s="71"/>
      <c r="G37" s="441"/>
      <c r="I37" s="430"/>
    </row>
    <row r="38" spans="1:11" x14ac:dyDescent="0.2">
      <c r="A38" s="442"/>
      <c r="B38" s="443"/>
      <c r="C38" s="443"/>
      <c r="D38" s="444"/>
      <c r="F38" s="71"/>
      <c r="G38" s="441"/>
      <c r="I38" s="430"/>
    </row>
    <row r="39" spans="1:11" x14ac:dyDescent="0.2">
      <c r="A39" s="442"/>
      <c r="B39" s="443"/>
      <c r="C39" s="443"/>
      <c r="D39" s="444"/>
      <c r="F39" s="71"/>
      <c r="G39" s="441"/>
      <c r="I39" s="430"/>
    </row>
    <row r="40" spans="1:11" x14ac:dyDescent="0.2">
      <c r="A40" s="446"/>
      <c r="B40" s="447"/>
      <c r="C40" s="447"/>
      <c r="D40" s="444"/>
      <c r="F40" s="71"/>
      <c r="G40" s="441"/>
      <c r="I40" s="448"/>
    </row>
    <row r="41" spans="1:11" x14ac:dyDescent="0.2">
      <c r="A41" s="446"/>
      <c r="B41" s="447"/>
      <c r="C41" s="447"/>
      <c r="D41" s="444"/>
      <c r="F41" s="71"/>
      <c r="G41" s="441"/>
      <c r="I41" s="430"/>
    </row>
    <row r="42" spans="1:11" ht="12.75" thickBot="1" x14ac:dyDescent="0.25">
      <c r="A42" s="411"/>
      <c r="B42" s="23"/>
      <c r="C42" s="23"/>
      <c r="G42" s="438"/>
    </row>
    <row r="43" spans="1:11" x14ac:dyDescent="0.2">
      <c r="A43" s="412" t="s">
        <v>389</v>
      </c>
      <c r="B43" s="449"/>
      <c r="C43" s="449"/>
      <c r="D43" s="449"/>
      <c r="E43" s="449"/>
      <c r="F43" s="449"/>
      <c r="G43" s="450"/>
      <c r="I43" s="143"/>
      <c r="J43" s="71"/>
      <c r="K43" s="71"/>
    </row>
    <row r="44" spans="1:11" x14ac:dyDescent="0.2">
      <c r="A44" s="411"/>
      <c r="B44" s="23"/>
      <c r="C44" s="23"/>
      <c r="D44" s="23"/>
      <c r="E44" s="23"/>
      <c r="F44" s="23"/>
      <c r="G44" s="451"/>
      <c r="I44" s="143"/>
      <c r="J44" s="71"/>
      <c r="K44" s="71"/>
    </row>
    <row r="45" spans="1:11" x14ac:dyDescent="0.2">
      <c r="A45" s="411" t="s">
        <v>480</v>
      </c>
      <c r="B45" s="23"/>
      <c r="C45" s="23"/>
      <c r="D45" s="23"/>
      <c r="E45" s="23"/>
      <c r="F45" s="23"/>
      <c r="G45" s="452"/>
    </row>
    <row r="46" spans="1:11" x14ac:dyDescent="0.2">
      <c r="A46" s="411"/>
      <c r="B46" s="23"/>
      <c r="C46" s="23"/>
      <c r="D46" s="23"/>
      <c r="E46" s="23"/>
      <c r="F46" s="23"/>
      <c r="G46" s="453"/>
    </row>
    <row r="47" spans="1:11" x14ac:dyDescent="0.2">
      <c r="A47" s="454" t="s">
        <v>65</v>
      </c>
      <c r="B47" s="156"/>
      <c r="C47" s="156"/>
      <c r="D47" s="156"/>
      <c r="E47" s="156"/>
      <c r="F47" s="156"/>
      <c r="G47" s="455"/>
    </row>
    <row r="66" spans="1:7" x14ac:dyDescent="0.2">
      <c r="A66" s="503"/>
      <c r="B66" s="503"/>
      <c r="C66" s="503"/>
      <c r="D66" s="503"/>
      <c r="E66" s="503"/>
      <c r="F66" s="503"/>
      <c r="G66" s="503"/>
    </row>
  </sheetData>
  <mergeCells count="5">
    <mergeCell ref="A2:G2"/>
    <mergeCell ref="A4:G4"/>
    <mergeCell ref="A6:G6"/>
    <mergeCell ref="F8:G9"/>
    <mergeCell ref="A66:G6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P&amp;G.</vt:lpstr>
      <vt:lpstr>P&amp;G</vt:lpstr>
      <vt:lpstr>RETICULATION</vt:lpstr>
      <vt:lpstr>ELEVATED TANK</vt:lpstr>
      <vt:lpstr>PUMPS</vt:lpstr>
      <vt:lpstr>SUMMARY BOQ</vt:lpstr>
      <vt:lpstr>'ELEVATED TANK'!Print_Area</vt:lpstr>
      <vt:lpstr>'P&amp;G'!Print_Area</vt:lpstr>
      <vt:lpstr>PUMPS!Print_Area</vt:lpstr>
      <vt:lpstr>RETICULATION!Print_Area</vt:lpstr>
    </vt:vector>
  </TitlesOfParts>
  <Company>Conic North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van der Merwe</dc:creator>
  <cp:lastModifiedBy>Nozuko Siyengo</cp:lastModifiedBy>
  <cp:lastPrinted>2019-07-31T19:03:35Z</cp:lastPrinted>
  <dcterms:created xsi:type="dcterms:W3CDTF">2002-02-13T01:47:48Z</dcterms:created>
  <dcterms:modified xsi:type="dcterms:W3CDTF">2022-09-16T14:06:21Z</dcterms:modified>
</cp:coreProperties>
</file>